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mtoms\Disk Google\_PRÁCE\__DOKUMENTACE\__HOTOVÉ\_NBK Pražská\09_Realizace\_Změna RDS\DVD\Roz VV\"/>
    </mc:Choice>
  </mc:AlternateContent>
  <xr:revisionPtr revIDLastSave="0" documentId="13_ncr:1_{BC16FCA6-EAB1-4173-B552-59FC521D0E9A}" xr6:coauthVersionLast="45" xr6:coauthVersionMax="45" xr10:uidLastSave="{00000000-0000-0000-0000-000000000000}"/>
  <bookViews>
    <workbookView xWindow="30" yWindow="0" windowWidth="19080" windowHeight="15600" xr2:uid="{00000000-000D-0000-FFFF-FFFF00000000}"/>
  </bookViews>
  <sheets>
    <sheet name="Rekapitulace stavby" sheetId="1" r:id="rId1"/>
    <sheet name="SO 001 - Příprava území" sheetId="2" r:id="rId2"/>
    <sheet name="SO 101 - Komunikace pro pěší" sheetId="3" r:id="rId3"/>
    <sheet name="SO 401 - Veřejné osvětlení" sheetId="4" r:id="rId4"/>
    <sheet name="SO 402 - Přeložka telekom..." sheetId="5" r:id="rId5"/>
    <sheet name="SO 701 - Oplocení" sheetId="6" r:id="rId6"/>
    <sheet name="VRN - Vedlejší rozpočtové..." sheetId="7" r:id="rId7"/>
  </sheets>
  <definedNames>
    <definedName name="_xlnm._FilterDatabase" localSheetId="1" hidden="1">'SO 001 - Příprava území'!$C$82:$K$220</definedName>
    <definedName name="_xlnm._FilterDatabase" localSheetId="2" hidden="1">'SO 101 - Komunikace pro pěší'!$C$86:$K$248</definedName>
    <definedName name="_xlnm._FilterDatabase" localSheetId="3" hidden="1">'SO 401 - Veřejné osvětlení'!$C$81:$K$153</definedName>
    <definedName name="_xlnm._FilterDatabase" localSheetId="4" hidden="1">'SO 402 - Přeložka telekom...'!$C$79:$K$87</definedName>
    <definedName name="_xlnm._FilterDatabase" localSheetId="5" hidden="1">'SO 701 - Oplocení'!$C$83:$K$146</definedName>
    <definedName name="_xlnm._FilterDatabase" localSheetId="6" hidden="1">'VRN - Vedlejší rozpočtové...'!$C$83:$K$113</definedName>
    <definedName name="_xlnm.Print_Titles" localSheetId="0">'Rekapitulace stavby'!$52:$52</definedName>
    <definedName name="_xlnm.Print_Titles" localSheetId="1">'SO 001 - Příprava území'!$82:$82</definedName>
    <definedName name="_xlnm.Print_Titles" localSheetId="2">'SO 101 - Komunikace pro pěší'!$86:$86</definedName>
    <definedName name="_xlnm.Print_Titles" localSheetId="3">'SO 401 - Veřejné osvětlení'!$81:$81</definedName>
    <definedName name="_xlnm.Print_Titles" localSheetId="4">'SO 402 - Přeložka telekom...'!$79:$79</definedName>
    <definedName name="_xlnm.Print_Titles" localSheetId="5">'SO 701 - Oplocení'!$83:$83</definedName>
    <definedName name="_xlnm.Print_Titles" localSheetId="6">'VRN - Vedlejší rozpočtové...'!$83:$83</definedName>
    <definedName name="_xlnm.Print_Area" localSheetId="0">'Rekapitulace stavby'!$D$4:$AO$36,'Rekapitulace stavby'!$C$42:$AQ$61</definedName>
    <definedName name="_xlnm.Print_Area" localSheetId="1">'SO 001 - Příprava území'!$C$4:$J$39,'SO 001 - Příprava území'!$C$70:$K$220</definedName>
    <definedName name="_xlnm.Print_Area" localSheetId="2">'SO 101 - Komunikace pro pěší'!$C$4:$J$39,'SO 101 - Komunikace pro pěší'!$C$74:$K$248</definedName>
    <definedName name="_xlnm.Print_Area" localSheetId="3">'SO 401 - Veřejné osvětlení'!$C$4:$J$39,'SO 401 - Veřejné osvětlení'!$C$69:$K$153</definedName>
    <definedName name="_xlnm.Print_Area" localSheetId="4">'SO 402 - Přeložka telekom...'!$C$4:$J$39,'SO 402 - Přeložka telekom...'!$C$67:$K$87</definedName>
    <definedName name="_xlnm.Print_Area" localSheetId="5">'SO 701 - Oplocení'!$C$4:$J$39,'SO 701 - Oplocení'!$C$71:$K$146</definedName>
    <definedName name="_xlnm.Print_Area" localSheetId="6">'VRN - Vedlejší rozpočtové...'!$C$4:$J$39,'VRN - Vedlejší rozpočtové...'!$C$71:$K$113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T109" i="7" s="1"/>
  <c r="R110" i="7"/>
  <c r="R109" i="7" s="1"/>
  <c r="P110" i="7"/>
  <c r="BK110" i="7"/>
  <c r="BK109" i="7" s="1"/>
  <c r="J109" i="7" s="1"/>
  <c r="J64" i="7" s="1"/>
  <c r="J110" i="7"/>
  <c r="BE110" i="7"/>
  <c r="BI107" i="7"/>
  <c r="BH107" i="7"/>
  <c r="BG107" i="7"/>
  <c r="BF107" i="7"/>
  <c r="T107" i="7"/>
  <c r="R107" i="7"/>
  <c r="P107" i="7"/>
  <c r="BK107" i="7"/>
  <c r="J107" i="7"/>
  <c r="BE107" i="7" s="1"/>
  <c r="BI105" i="7"/>
  <c r="BH105" i="7"/>
  <c r="BG105" i="7"/>
  <c r="BF105" i="7"/>
  <c r="T105" i="7"/>
  <c r="R105" i="7"/>
  <c r="P105" i="7"/>
  <c r="BK105" i="7"/>
  <c r="J105" i="7"/>
  <c r="BE105" i="7" s="1"/>
  <c r="BI103" i="7"/>
  <c r="BH103" i="7"/>
  <c r="BG103" i="7"/>
  <c r="BF103" i="7"/>
  <c r="T103" i="7"/>
  <c r="R103" i="7"/>
  <c r="R102" i="7" s="1"/>
  <c r="P103" i="7"/>
  <c r="P102" i="7" s="1"/>
  <c r="BK103" i="7"/>
  <c r="BK102" i="7" s="1"/>
  <c r="J102" i="7" s="1"/>
  <c r="J63" i="7" s="1"/>
  <c r="J103" i="7"/>
  <c r="BE103" i="7" s="1"/>
  <c r="BI100" i="7"/>
  <c r="BH100" i="7"/>
  <c r="BG100" i="7"/>
  <c r="BF100" i="7"/>
  <c r="T100" i="7"/>
  <c r="R100" i="7"/>
  <c r="P100" i="7"/>
  <c r="BK100" i="7"/>
  <c r="J100" i="7"/>
  <c r="BE100" i="7" s="1"/>
  <c r="BI98" i="7"/>
  <c r="BH98" i="7"/>
  <c r="BG98" i="7"/>
  <c r="BF98" i="7"/>
  <c r="T98" i="7"/>
  <c r="R98" i="7"/>
  <c r="P98" i="7"/>
  <c r="BK98" i="7"/>
  <c r="J98" i="7"/>
  <c r="BE98" i="7" s="1"/>
  <c r="BI96" i="7"/>
  <c r="BH96" i="7"/>
  <c r="BG96" i="7"/>
  <c r="BF96" i="7"/>
  <c r="T96" i="7"/>
  <c r="R96" i="7"/>
  <c r="P96" i="7"/>
  <c r="BK96" i="7"/>
  <c r="J96" i="7"/>
  <c r="BE96" i="7" s="1"/>
  <c r="BI94" i="7"/>
  <c r="BH94" i="7"/>
  <c r="BG94" i="7"/>
  <c r="BF94" i="7"/>
  <c r="T94" i="7"/>
  <c r="R94" i="7"/>
  <c r="R93" i="7" s="1"/>
  <c r="P94" i="7"/>
  <c r="P93" i="7" s="1"/>
  <c r="BK94" i="7"/>
  <c r="BK93" i="7" s="1"/>
  <c r="J93" i="7" s="1"/>
  <c r="J62" i="7" s="1"/>
  <c r="J94" i="7"/>
  <c r="BE94" i="7"/>
  <c r="BI91" i="7"/>
  <c r="BH91" i="7"/>
  <c r="BG91" i="7"/>
  <c r="BF91" i="7"/>
  <c r="T91" i="7"/>
  <c r="R91" i="7"/>
  <c r="P91" i="7"/>
  <c r="BK91" i="7"/>
  <c r="J91" i="7"/>
  <c r="BE91" i="7" s="1"/>
  <c r="BI89" i="7"/>
  <c r="BH89" i="7"/>
  <c r="BG89" i="7"/>
  <c r="BF89" i="7"/>
  <c r="T89" i="7"/>
  <c r="R89" i="7"/>
  <c r="P89" i="7"/>
  <c r="BK89" i="7"/>
  <c r="J89" i="7"/>
  <c r="BE89" i="7" s="1"/>
  <c r="BI87" i="7"/>
  <c r="BH87" i="7"/>
  <c r="F36" i="7" s="1"/>
  <c r="BC60" i="1" s="1"/>
  <c r="BG87" i="7"/>
  <c r="F35" i="7" s="1"/>
  <c r="BB60" i="1" s="1"/>
  <c r="BF87" i="7"/>
  <c r="J34" i="7"/>
  <c r="AW60" i="1" s="1"/>
  <c r="F34" i="7"/>
  <c r="BA60" i="1" s="1"/>
  <c r="T87" i="7"/>
  <c r="T86" i="7" s="1"/>
  <c r="R87" i="7"/>
  <c r="R86" i="7" s="1"/>
  <c r="P87" i="7"/>
  <c r="P86" i="7" s="1"/>
  <c r="BK87" i="7"/>
  <c r="BK86" i="7" s="1"/>
  <c r="J86" i="7" s="1"/>
  <c r="J61" i="7" s="1"/>
  <c r="J87" i="7"/>
  <c r="BE87" i="7"/>
  <c r="J81" i="7"/>
  <c r="J80" i="7"/>
  <c r="F80" i="7"/>
  <c r="F78" i="7"/>
  <c r="E76" i="7"/>
  <c r="J55" i="7"/>
  <c r="J54" i="7"/>
  <c r="F54" i="7"/>
  <c r="F52" i="7"/>
  <c r="E50" i="7"/>
  <c r="J18" i="7"/>
  <c r="E18" i="7"/>
  <c r="F55" i="7" s="1"/>
  <c r="F81" i="7"/>
  <c r="J17" i="7"/>
  <c r="J12" i="7"/>
  <c r="J52" i="7" s="1"/>
  <c r="J78" i="7"/>
  <c r="E7" i="7"/>
  <c r="E74" i="7" s="1"/>
  <c r="E48" i="7"/>
  <c r="J37" i="6"/>
  <c r="J36" i="6"/>
  <c r="AY59" i="1" s="1"/>
  <c r="J35" i="6"/>
  <c r="AX59" i="1" s="1"/>
  <c r="BI145" i="6"/>
  <c r="BH145" i="6"/>
  <c r="BG145" i="6"/>
  <c r="BF145" i="6"/>
  <c r="T145" i="6"/>
  <c r="T144" i="6" s="1"/>
  <c r="R145" i="6"/>
  <c r="R144" i="6" s="1"/>
  <c r="P145" i="6"/>
  <c r="P144" i="6" s="1"/>
  <c r="BK145" i="6"/>
  <c r="BK144" i="6" s="1"/>
  <c r="J144" i="6" s="1"/>
  <c r="J64" i="6" s="1"/>
  <c r="J145" i="6"/>
  <c r="BE145" i="6"/>
  <c r="BI140" i="6"/>
  <c r="BH140" i="6"/>
  <c r="BG140" i="6"/>
  <c r="BF140" i="6"/>
  <c r="T140" i="6"/>
  <c r="R140" i="6"/>
  <c r="P140" i="6"/>
  <c r="BK140" i="6"/>
  <c r="J140" i="6"/>
  <c r="BE140" i="6"/>
  <c r="BI136" i="6"/>
  <c r="BH136" i="6"/>
  <c r="BG136" i="6"/>
  <c r="BF136" i="6"/>
  <c r="T136" i="6"/>
  <c r="R136" i="6"/>
  <c r="P136" i="6"/>
  <c r="BK136" i="6"/>
  <c r="J136" i="6"/>
  <c r="BE136" i="6" s="1"/>
  <c r="BI131" i="6"/>
  <c r="BH131" i="6"/>
  <c r="BG131" i="6"/>
  <c r="BF131" i="6"/>
  <c r="T131" i="6"/>
  <c r="R131" i="6"/>
  <c r="P131" i="6"/>
  <c r="BK131" i="6"/>
  <c r="J131" i="6"/>
  <c r="BE131" i="6"/>
  <c r="BI126" i="6"/>
  <c r="BH126" i="6"/>
  <c r="BG126" i="6"/>
  <c r="BF126" i="6"/>
  <c r="T126" i="6"/>
  <c r="R126" i="6"/>
  <c r="P126" i="6"/>
  <c r="BK126" i="6"/>
  <c r="J126" i="6"/>
  <c r="BE126" i="6" s="1"/>
  <c r="BI122" i="6"/>
  <c r="BH122" i="6"/>
  <c r="BG122" i="6"/>
  <c r="BF122" i="6"/>
  <c r="T122" i="6"/>
  <c r="R122" i="6"/>
  <c r="P122" i="6"/>
  <c r="BK122" i="6"/>
  <c r="J122" i="6"/>
  <c r="BE122" i="6"/>
  <c r="BI118" i="6"/>
  <c r="BH118" i="6"/>
  <c r="BG118" i="6"/>
  <c r="BF118" i="6"/>
  <c r="T118" i="6"/>
  <c r="R118" i="6"/>
  <c r="R117" i="6"/>
  <c r="P118" i="6"/>
  <c r="BK118" i="6"/>
  <c r="BK117" i="6"/>
  <c r="J117" i="6"/>
  <c r="J63" i="6" s="1"/>
  <c r="J118" i="6"/>
  <c r="BE118" i="6" s="1"/>
  <c r="BI113" i="6"/>
  <c r="BH113" i="6"/>
  <c r="BG113" i="6"/>
  <c r="BF113" i="6"/>
  <c r="T113" i="6"/>
  <c r="T108" i="6" s="1"/>
  <c r="R113" i="6"/>
  <c r="P113" i="6"/>
  <c r="BK113" i="6"/>
  <c r="J113" i="6"/>
  <c r="BE113" i="6" s="1"/>
  <c r="BI109" i="6"/>
  <c r="BH109" i="6"/>
  <c r="BG109" i="6"/>
  <c r="BF109" i="6"/>
  <c r="T109" i="6"/>
  <c r="R109" i="6"/>
  <c r="R108" i="6" s="1"/>
  <c r="R85" i="6" s="1"/>
  <c r="R84" i="6" s="1"/>
  <c r="P109" i="6"/>
  <c r="P108" i="6"/>
  <c r="BK109" i="6"/>
  <c r="BK108" i="6" s="1"/>
  <c r="J108" i="6" s="1"/>
  <c r="J62" i="6" s="1"/>
  <c r="J109" i="6"/>
  <c r="BE109" i="6"/>
  <c r="BI104" i="6"/>
  <c r="BH104" i="6"/>
  <c r="BG104" i="6"/>
  <c r="BF104" i="6"/>
  <c r="T104" i="6"/>
  <c r="R104" i="6"/>
  <c r="P104" i="6"/>
  <c r="BK104" i="6"/>
  <c r="J104" i="6"/>
  <c r="BE104" i="6"/>
  <c r="BI101" i="6"/>
  <c r="BH101" i="6"/>
  <c r="BG101" i="6"/>
  <c r="BF101" i="6"/>
  <c r="T101" i="6"/>
  <c r="R101" i="6"/>
  <c r="P101" i="6"/>
  <c r="BK101" i="6"/>
  <c r="J101" i="6"/>
  <c r="BE101" i="6" s="1"/>
  <c r="BI98" i="6"/>
  <c r="BH98" i="6"/>
  <c r="BG98" i="6"/>
  <c r="BF98" i="6"/>
  <c r="T98" i="6"/>
  <c r="R98" i="6"/>
  <c r="P98" i="6"/>
  <c r="BK98" i="6"/>
  <c r="J98" i="6"/>
  <c r="BE98" i="6"/>
  <c r="BI95" i="6"/>
  <c r="BH95" i="6"/>
  <c r="BG95" i="6"/>
  <c r="BF95" i="6"/>
  <c r="T95" i="6"/>
  <c r="T86" i="6" s="1"/>
  <c r="R95" i="6"/>
  <c r="P95" i="6"/>
  <c r="BK95" i="6"/>
  <c r="J95" i="6"/>
  <c r="BE95" i="6" s="1"/>
  <c r="BI91" i="6"/>
  <c r="BH91" i="6"/>
  <c r="BG91" i="6"/>
  <c r="BF91" i="6"/>
  <c r="T91" i="6"/>
  <c r="R91" i="6"/>
  <c r="P91" i="6"/>
  <c r="BK91" i="6"/>
  <c r="J91" i="6"/>
  <c r="BE91" i="6"/>
  <c r="BI87" i="6"/>
  <c r="BH87" i="6"/>
  <c r="F36" i="6"/>
  <c r="BC59" i="1" s="1"/>
  <c r="BG87" i="6"/>
  <c r="BF87" i="6"/>
  <c r="J34" i="6" s="1"/>
  <c r="AW59" i="1" s="1"/>
  <c r="F34" i="6"/>
  <c r="BA59" i="1" s="1"/>
  <c r="T87" i="6"/>
  <c r="R87" i="6"/>
  <c r="R86" i="6"/>
  <c r="P87" i="6"/>
  <c r="BK87" i="6"/>
  <c r="BK86" i="6"/>
  <c r="J87" i="6"/>
  <c r="BE87" i="6" s="1"/>
  <c r="J81" i="6"/>
  <c r="J80" i="6"/>
  <c r="F80" i="6"/>
  <c r="F78" i="6"/>
  <c r="E76" i="6"/>
  <c r="J55" i="6"/>
  <c r="J54" i="6"/>
  <c r="F54" i="6"/>
  <c r="F52" i="6"/>
  <c r="E50" i="6"/>
  <c r="J18" i="6"/>
  <c r="E18" i="6"/>
  <c r="F81" i="6" s="1"/>
  <c r="J17" i="6"/>
  <c r="J12" i="6"/>
  <c r="J78" i="6" s="1"/>
  <c r="E7" i="6"/>
  <c r="J37" i="5"/>
  <c r="J36" i="5"/>
  <c r="AY58" i="1" s="1"/>
  <c r="J35" i="5"/>
  <c r="AX58" i="1"/>
  <c r="BI85" i="5"/>
  <c r="F37" i="5" s="1"/>
  <c r="BD58" i="1" s="1"/>
  <c r="BH85" i="5"/>
  <c r="BG85" i="5"/>
  <c r="BF85" i="5"/>
  <c r="T85" i="5"/>
  <c r="R85" i="5"/>
  <c r="P85" i="5"/>
  <c r="BK85" i="5"/>
  <c r="J85" i="5"/>
  <c r="BE85" i="5" s="1"/>
  <c r="J33" i="5" s="1"/>
  <c r="AV58" i="1" s="1"/>
  <c r="BI82" i="5"/>
  <c r="BH82" i="5"/>
  <c r="F36" i="5" s="1"/>
  <c r="BC58" i="1" s="1"/>
  <c r="BG82" i="5"/>
  <c r="F35" i="5" s="1"/>
  <c r="BB58" i="1" s="1"/>
  <c r="BF82" i="5"/>
  <c r="F34" i="5" s="1"/>
  <c r="BA58" i="1" s="1"/>
  <c r="T82" i="5"/>
  <c r="R82" i="5"/>
  <c r="R81" i="5"/>
  <c r="R80" i="5" s="1"/>
  <c r="P82" i="5"/>
  <c r="P81" i="5"/>
  <c r="P80" i="5"/>
  <c r="AU58" i="1" s="1"/>
  <c r="BK82" i="5"/>
  <c r="BK81" i="5" s="1"/>
  <c r="J82" i="5"/>
  <c r="BE82" i="5"/>
  <c r="J77" i="5"/>
  <c r="J76" i="5"/>
  <c r="F76" i="5"/>
  <c r="F74" i="5"/>
  <c r="E72" i="5"/>
  <c r="J55" i="5"/>
  <c r="J54" i="5"/>
  <c r="F54" i="5"/>
  <c r="F52" i="5"/>
  <c r="E50" i="5"/>
  <c r="J18" i="5"/>
  <c r="E18" i="5"/>
  <c r="F77" i="5" s="1"/>
  <c r="J17" i="5"/>
  <c r="J12" i="5"/>
  <c r="J74" i="5" s="1"/>
  <c r="E7" i="5"/>
  <c r="J37" i="4"/>
  <c r="J36" i="4"/>
  <c r="AY57" i="1" s="1"/>
  <c r="J35" i="4"/>
  <c r="AX57" i="1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/>
  <c r="BI148" i="4"/>
  <c r="BH148" i="4"/>
  <c r="BG148" i="4"/>
  <c r="BF148" i="4"/>
  <c r="T148" i="4"/>
  <c r="R148" i="4"/>
  <c r="P148" i="4"/>
  <c r="BK148" i="4"/>
  <c r="J148" i="4"/>
  <c r="BE148" i="4" s="1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/>
  <c r="BI140" i="4"/>
  <c r="BH140" i="4"/>
  <c r="BG140" i="4"/>
  <c r="BF140" i="4"/>
  <c r="T140" i="4"/>
  <c r="R140" i="4"/>
  <c r="P140" i="4"/>
  <c r="BK140" i="4"/>
  <c r="J140" i="4"/>
  <c r="BE140" i="4" s="1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 s="1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 s="1"/>
  <c r="BI126" i="4"/>
  <c r="BH126" i="4"/>
  <c r="BG126" i="4"/>
  <c r="BF126" i="4"/>
  <c r="T126" i="4"/>
  <c r="R126" i="4"/>
  <c r="P126" i="4"/>
  <c r="BK126" i="4"/>
  <c r="J126" i="4"/>
  <c r="BE126" i="4"/>
  <c r="BI122" i="4"/>
  <c r="BH122" i="4"/>
  <c r="BG122" i="4"/>
  <c r="BF122" i="4"/>
  <c r="T122" i="4"/>
  <c r="R122" i="4"/>
  <c r="P122" i="4"/>
  <c r="BK122" i="4"/>
  <c r="J122" i="4"/>
  <c r="BE122" i="4" s="1"/>
  <c r="BI120" i="4"/>
  <c r="BH120" i="4"/>
  <c r="BG120" i="4"/>
  <c r="BF120" i="4"/>
  <c r="T120" i="4"/>
  <c r="R120" i="4"/>
  <c r="P120" i="4"/>
  <c r="BK120" i="4"/>
  <c r="J120" i="4"/>
  <c r="BE120" i="4"/>
  <c r="BI118" i="4"/>
  <c r="BH118" i="4"/>
  <c r="BG118" i="4"/>
  <c r="BF118" i="4"/>
  <c r="T118" i="4"/>
  <c r="T115" i="4" s="1"/>
  <c r="T114" i="4" s="1"/>
  <c r="R118" i="4"/>
  <c r="P118" i="4"/>
  <c r="BK118" i="4"/>
  <c r="J118" i="4"/>
  <c r="BE118" i="4" s="1"/>
  <c r="BI116" i="4"/>
  <c r="BH116" i="4"/>
  <c r="BG116" i="4"/>
  <c r="BF116" i="4"/>
  <c r="T116" i="4"/>
  <c r="R116" i="4"/>
  <c r="R115" i="4" s="1"/>
  <c r="R114" i="4" s="1"/>
  <c r="P116" i="4"/>
  <c r="P115" i="4" s="1"/>
  <c r="P114" i="4" s="1"/>
  <c r="BK116" i="4"/>
  <c r="BK115" i="4"/>
  <c r="J116" i="4"/>
  <c r="BE116" i="4" s="1"/>
  <c r="BI112" i="4"/>
  <c r="BH112" i="4"/>
  <c r="BG112" i="4"/>
  <c r="BF112" i="4"/>
  <c r="T112" i="4"/>
  <c r="R112" i="4"/>
  <c r="P112" i="4"/>
  <c r="BK112" i="4"/>
  <c r="J112" i="4"/>
  <c r="BE112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4" i="4"/>
  <c r="BH104" i="4"/>
  <c r="BG104" i="4"/>
  <c r="BF104" i="4"/>
  <c r="T104" i="4"/>
  <c r="R104" i="4"/>
  <c r="P104" i="4"/>
  <c r="BK104" i="4"/>
  <c r="J104" i="4"/>
  <c r="BE104" i="4"/>
  <c r="BI102" i="4"/>
  <c r="BH102" i="4"/>
  <c r="BG102" i="4"/>
  <c r="BF102" i="4"/>
  <c r="T102" i="4"/>
  <c r="R102" i="4"/>
  <c r="P102" i="4"/>
  <c r="BK102" i="4"/>
  <c r="J102" i="4"/>
  <c r="BE102" i="4" s="1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2" i="4"/>
  <c r="BH92" i="4"/>
  <c r="BG92" i="4"/>
  <c r="BF92" i="4"/>
  <c r="T92" i="4"/>
  <c r="R92" i="4"/>
  <c r="P92" i="4"/>
  <c r="P83" i="4" s="1"/>
  <c r="P82" i="4" s="1"/>
  <c r="AU57" i="1" s="1"/>
  <c r="BK92" i="4"/>
  <c r="BK83" i="4" s="1"/>
  <c r="J92" i="4"/>
  <c r="BE92" i="4"/>
  <c r="BI88" i="4"/>
  <c r="F37" i="4" s="1"/>
  <c r="BD57" i="1" s="1"/>
  <c r="BH88" i="4"/>
  <c r="BG88" i="4"/>
  <c r="BF88" i="4"/>
  <c r="T88" i="4"/>
  <c r="R88" i="4"/>
  <c r="P88" i="4"/>
  <c r="BK88" i="4"/>
  <c r="J88" i="4"/>
  <c r="BE88" i="4" s="1"/>
  <c r="J33" i="4" s="1"/>
  <c r="AV57" i="1" s="1"/>
  <c r="AT57" i="1" s="1"/>
  <c r="BI84" i="4"/>
  <c r="BH84" i="4"/>
  <c r="F36" i="4" s="1"/>
  <c r="BC57" i="1" s="1"/>
  <c r="BG84" i="4"/>
  <c r="BF84" i="4"/>
  <c r="F34" i="4" s="1"/>
  <c r="BA57" i="1" s="1"/>
  <c r="J34" i="4"/>
  <c r="AW57" i="1" s="1"/>
  <c r="T84" i="4"/>
  <c r="R84" i="4"/>
  <c r="R83" i="4"/>
  <c r="R82" i="4" s="1"/>
  <c r="P84" i="4"/>
  <c r="BK84" i="4"/>
  <c r="J83" i="4"/>
  <c r="J60" i="4" s="1"/>
  <c r="J84" i="4"/>
  <c r="BE84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76" i="4" s="1"/>
  <c r="E7" i="4"/>
  <c r="J37" i="3"/>
  <c r="J36" i="3"/>
  <c r="AY56" i="1"/>
  <c r="J35" i="3"/>
  <c r="AX56" i="1"/>
  <c r="BI247" i="3"/>
  <c r="BH247" i="3"/>
  <c r="BG247" i="3"/>
  <c r="BF247" i="3"/>
  <c r="T247" i="3"/>
  <c r="T243" i="3" s="1"/>
  <c r="T242" i="3" s="1"/>
  <c r="R247" i="3"/>
  <c r="P247" i="3"/>
  <c r="BK247" i="3"/>
  <c r="J247" i="3"/>
  <c r="BE247" i="3"/>
  <c r="BI244" i="3"/>
  <c r="BH244" i="3"/>
  <c r="BG244" i="3"/>
  <c r="BF244" i="3"/>
  <c r="T244" i="3"/>
  <c r="R244" i="3"/>
  <c r="P244" i="3"/>
  <c r="P243" i="3" s="1"/>
  <c r="P242" i="3" s="1"/>
  <c r="BK244" i="3"/>
  <c r="BK243" i="3"/>
  <c r="BK242" i="3" s="1"/>
  <c r="J242" i="3" s="1"/>
  <c r="J66" i="3" s="1"/>
  <c r="J243" i="3"/>
  <c r="J67" i="3" s="1"/>
  <c r="J244" i="3"/>
  <c r="BE244" i="3" s="1"/>
  <c r="BI240" i="3"/>
  <c r="BH240" i="3"/>
  <c r="BG240" i="3"/>
  <c r="BF240" i="3"/>
  <c r="T240" i="3"/>
  <c r="T239" i="3"/>
  <c r="R240" i="3"/>
  <c r="R239" i="3"/>
  <c r="P240" i="3"/>
  <c r="P239" i="3"/>
  <c r="BK240" i="3"/>
  <c r="BK239" i="3"/>
  <c r="J239" i="3"/>
  <c r="J65" i="3" s="1"/>
  <c r="J240" i="3"/>
  <c r="BE240" i="3" s="1"/>
  <c r="BI236" i="3"/>
  <c r="BH236" i="3"/>
  <c r="BG236" i="3"/>
  <c r="BF236" i="3"/>
  <c r="T236" i="3"/>
  <c r="R236" i="3"/>
  <c r="R228" i="3" s="1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BK228" i="3" s="1"/>
  <c r="J233" i="3"/>
  <c r="BE233" i="3"/>
  <c r="BI229" i="3"/>
  <c r="BH229" i="3"/>
  <c r="BG229" i="3"/>
  <c r="BF229" i="3"/>
  <c r="T229" i="3"/>
  <c r="T228" i="3" s="1"/>
  <c r="R229" i="3"/>
  <c r="P229" i="3"/>
  <c r="P228" i="3" s="1"/>
  <c r="BK229" i="3"/>
  <c r="J228" i="3"/>
  <c r="J64" i="3" s="1"/>
  <c r="J229" i="3"/>
  <c r="BE229" i="3" s="1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BK222" i="3"/>
  <c r="J222" i="3"/>
  <c r="BE222" i="3" s="1"/>
  <c r="BI218" i="3"/>
  <c r="BH218" i="3"/>
  <c r="BG218" i="3"/>
  <c r="BF218" i="3"/>
  <c r="T218" i="3"/>
  <c r="R218" i="3"/>
  <c r="P218" i="3"/>
  <c r="BK218" i="3"/>
  <c r="J218" i="3"/>
  <c r="BE218" i="3"/>
  <c r="BI215" i="3"/>
  <c r="BH215" i="3"/>
  <c r="BG215" i="3"/>
  <c r="BF215" i="3"/>
  <c r="T215" i="3"/>
  <c r="R215" i="3"/>
  <c r="P215" i="3"/>
  <c r="BK215" i="3"/>
  <c r="J215" i="3"/>
  <c r="BE215" i="3" s="1"/>
  <c r="BI212" i="3"/>
  <c r="BH212" i="3"/>
  <c r="BG212" i="3"/>
  <c r="BF212" i="3"/>
  <c r="T212" i="3"/>
  <c r="R212" i="3"/>
  <c r="P212" i="3"/>
  <c r="BK212" i="3"/>
  <c r="J212" i="3"/>
  <c r="BE212" i="3"/>
  <c r="BI207" i="3"/>
  <c r="BH207" i="3"/>
  <c r="BG207" i="3"/>
  <c r="BF207" i="3"/>
  <c r="T207" i="3"/>
  <c r="R207" i="3"/>
  <c r="P207" i="3"/>
  <c r="BK207" i="3"/>
  <c r="J207" i="3"/>
  <c r="BE207" i="3" s="1"/>
  <c r="BI204" i="3"/>
  <c r="BH204" i="3"/>
  <c r="BG204" i="3"/>
  <c r="BF204" i="3"/>
  <c r="T204" i="3"/>
  <c r="R204" i="3"/>
  <c r="P204" i="3"/>
  <c r="BK204" i="3"/>
  <c r="J204" i="3"/>
  <c r="BE204" i="3"/>
  <c r="BI200" i="3"/>
  <c r="BH200" i="3"/>
  <c r="BG200" i="3"/>
  <c r="BF200" i="3"/>
  <c r="T200" i="3"/>
  <c r="R200" i="3"/>
  <c r="P200" i="3"/>
  <c r="BK200" i="3"/>
  <c r="J200" i="3"/>
  <c r="BE200" i="3" s="1"/>
  <c r="BI198" i="3"/>
  <c r="BH198" i="3"/>
  <c r="BG198" i="3"/>
  <c r="BF198" i="3"/>
  <c r="T198" i="3"/>
  <c r="R198" i="3"/>
  <c r="P198" i="3"/>
  <c r="BK198" i="3"/>
  <c r="J198" i="3"/>
  <c r="BE198" i="3"/>
  <c r="BI195" i="3"/>
  <c r="BH195" i="3"/>
  <c r="BG195" i="3"/>
  <c r="BF195" i="3"/>
  <c r="T195" i="3"/>
  <c r="R195" i="3"/>
  <c r="P195" i="3"/>
  <c r="BK195" i="3"/>
  <c r="J195" i="3"/>
  <c r="BE195" i="3" s="1"/>
  <c r="BI192" i="3"/>
  <c r="BH192" i="3"/>
  <c r="BG192" i="3"/>
  <c r="BF192" i="3"/>
  <c r="T192" i="3"/>
  <c r="R192" i="3"/>
  <c r="P192" i="3"/>
  <c r="BK192" i="3"/>
  <c r="J192" i="3"/>
  <c r="BE192" i="3"/>
  <c r="BI187" i="3"/>
  <c r="BH187" i="3"/>
  <c r="BG187" i="3"/>
  <c r="BF187" i="3"/>
  <c r="T187" i="3"/>
  <c r="R187" i="3"/>
  <c r="P187" i="3"/>
  <c r="BK187" i="3"/>
  <c r="J187" i="3"/>
  <c r="BE187" i="3" s="1"/>
  <c r="BI184" i="3"/>
  <c r="BH184" i="3"/>
  <c r="BG184" i="3"/>
  <c r="BF184" i="3"/>
  <c r="T184" i="3"/>
  <c r="R184" i="3"/>
  <c r="P184" i="3"/>
  <c r="BK184" i="3"/>
  <c r="J184" i="3"/>
  <c r="BE184" i="3"/>
  <c r="BI182" i="3"/>
  <c r="BH182" i="3"/>
  <c r="BG182" i="3"/>
  <c r="BF182" i="3"/>
  <c r="T182" i="3"/>
  <c r="R182" i="3"/>
  <c r="P182" i="3"/>
  <c r="BK182" i="3"/>
  <c r="J182" i="3"/>
  <c r="BE182" i="3" s="1"/>
  <c r="BI178" i="3"/>
  <c r="BH178" i="3"/>
  <c r="BG178" i="3"/>
  <c r="BF178" i="3"/>
  <c r="T178" i="3"/>
  <c r="T177" i="3"/>
  <c r="R178" i="3"/>
  <c r="P178" i="3"/>
  <c r="P177" i="3"/>
  <c r="BK178" i="3"/>
  <c r="J178" i="3"/>
  <c r="BE178" i="3" s="1"/>
  <c r="BI174" i="3"/>
  <c r="BH174" i="3"/>
  <c r="BG174" i="3"/>
  <c r="BF174" i="3"/>
  <c r="T174" i="3"/>
  <c r="R174" i="3"/>
  <c r="P174" i="3"/>
  <c r="BK174" i="3"/>
  <c r="J174" i="3"/>
  <c r="BE174" i="3"/>
  <c r="BI170" i="3"/>
  <c r="BH170" i="3"/>
  <c r="BG170" i="3"/>
  <c r="BF170" i="3"/>
  <c r="T170" i="3"/>
  <c r="R170" i="3"/>
  <c r="P170" i="3"/>
  <c r="BK170" i="3"/>
  <c r="J170" i="3"/>
  <c r="BE170" i="3" s="1"/>
  <c r="BI165" i="3"/>
  <c r="BH165" i="3"/>
  <c r="BG165" i="3"/>
  <c r="BF165" i="3"/>
  <c r="T165" i="3"/>
  <c r="R165" i="3"/>
  <c r="R152" i="3" s="1"/>
  <c r="P165" i="3"/>
  <c r="BK165" i="3"/>
  <c r="J165" i="3"/>
  <c r="BE165" i="3"/>
  <c r="BI161" i="3"/>
  <c r="BH161" i="3"/>
  <c r="BG161" i="3"/>
  <c r="BF161" i="3"/>
  <c r="T161" i="3"/>
  <c r="R161" i="3"/>
  <c r="P161" i="3"/>
  <c r="BK161" i="3"/>
  <c r="J161" i="3"/>
  <c r="BE161" i="3" s="1"/>
  <c r="BI157" i="3"/>
  <c r="BH157" i="3"/>
  <c r="BG157" i="3"/>
  <c r="BF157" i="3"/>
  <c r="T157" i="3"/>
  <c r="R157" i="3"/>
  <c r="P157" i="3"/>
  <c r="BK157" i="3"/>
  <c r="J157" i="3"/>
  <c r="BE157" i="3"/>
  <c r="BI153" i="3"/>
  <c r="BH153" i="3"/>
  <c r="BG153" i="3"/>
  <c r="BF153" i="3"/>
  <c r="T153" i="3"/>
  <c r="T152" i="3" s="1"/>
  <c r="R153" i="3"/>
  <c r="P153" i="3"/>
  <c r="P152" i="3" s="1"/>
  <c r="BK153" i="3"/>
  <c r="BK152" i="3"/>
  <c r="J152" i="3" s="1"/>
  <c r="J62" i="3" s="1"/>
  <c r="J153" i="3"/>
  <c r="BE153" i="3" s="1"/>
  <c r="BI149" i="3"/>
  <c r="BH149" i="3"/>
  <c r="BG149" i="3"/>
  <c r="BF149" i="3"/>
  <c r="T149" i="3"/>
  <c r="R149" i="3"/>
  <c r="P149" i="3"/>
  <c r="BK149" i="3"/>
  <c r="J149" i="3"/>
  <c r="BE149" i="3" s="1"/>
  <c r="BI146" i="3"/>
  <c r="BH146" i="3"/>
  <c r="BG146" i="3"/>
  <c r="BF146" i="3"/>
  <c r="T146" i="3"/>
  <c r="R146" i="3"/>
  <c r="P146" i="3"/>
  <c r="BK146" i="3"/>
  <c r="J146" i="3"/>
  <c r="BE146" i="3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/>
  <c r="BI138" i="3"/>
  <c r="BH138" i="3"/>
  <c r="BG138" i="3"/>
  <c r="BF138" i="3"/>
  <c r="T138" i="3"/>
  <c r="R138" i="3"/>
  <c r="P138" i="3"/>
  <c r="BK138" i="3"/>
  <c r="J138" i="3"/>
  <c r="BE138" i="3" s="1"/>
  <c r="BI134" i="3"/>
  <c r="BH134" i="3"/>
  <c r="BG134" i="3"/>
  <c r="BF134" i="3"/>
  <c r="T134" i="3"/>
  <c r="R134" i="3"/>
  <c r="P134" i="3"/>
  <c r="BK134" i="3"/>
  <c r="J134" i="3"/>
  <c r="BE134" i="3"/>
  <c r="BI130" i="3"/>
  <c r="BH130" i="3"/>
  <c r="BG130" i="3"/>
  <c r="BF130" i="3"/>
  <c r="T130" i="3"/>
  <c r="R130" i="3"/>
  <c r="P130" i="3"/>
  <c r="BK130" i="3"/>
  <c r="J130" i="3"/>
  <c r="BE130" i="3" s="1"/>
  <c r="BI127" i="3"/>
  <c r="BH127" i="3"/>
  <c r="BG127" i="3"/>
  <c r="BF127" i="3"/>
  <c r="T127" i="3"/>
  <c r="R127" i="3"/>
  <c r="P127" i="3"/>
  <c r="BK127" i="3"/>
  <c r="J127" i="3"/>
  <c r="BE127" i="3"/>
  <c r="BI124" i="3"/>
  <c r="BH124" i="3"/>
  <c r="BG124" i="3"/>
  <c r="BF124" i="3"/>
  <c r="T124" i="3"/>
  <c r="R124" i="3"/>
  <c r="P124" i="3"/>
  <c r="BK124" i="3"/>
  <c r="J124" i="3"/>
  <c r="BE124" i="3" s="1"/>
  <c r="BI120" i="3"/>
  <c r="BH120" i="3"/>
  <c r="BG120" i="3"/>
  <c r="BF120" i="3"/>
  <c r="T120" i="3"/>
  <c r="R120" i="3"/>
  <c r="P120" i="3"/>
  <c r="BK120" i="3"/>
  <c r="J120" i="3"/>
  <c r="BE120" i="3"/>
  <c r="BI117" i="3"/>
  <c r="BH117" i="3"/>
  <c r="BG117" i="3"/>
  <c r="BF117" i="3"/>
  <c r="T117" i="3"/>
  <c r="R117" i="3"/>
  <c r="P117" i="3"/>
  <c r="BK117" i="3"/>
  <c r="J117" i="3"/>
  <c r="BE117" i="3" s="1"/>
  <c r="BI114" i="3"/>
  <c r="BH114" i="3"/>
  <c r="BG114" i="3"/>
  <c r="BF114" i="3"/>
  <c r="T114" i="3"/>
  <c r="R114" i="3"/>
  <c r="P114" i="3"/>
  <c r="BK114" i="3"/>
  <c r="J114" i="3"/>
  <c r="BE114" i="3"/>
  <c r="BI110" i="3"/>
  <c r="BH110" i="3"/>
  <c r="BG110" i="3"/>
  <c r="BF110" i="3"/>
  <c r="T110" i="3"/>
  <c r="R110" i="3"/>
  <c r="P110" i="3"/>
  <c r="BK110" i="3"/>
  <c r="J110" i="3"/>
  <c r="BE110" i="3" s="1"/>
  <c r="BI106" i="3"/>
  <c r="BH106" i="3"/>
  <c r="BG106" i="3"/>
  <c r="BF106" i="3"/>
  <c r="T106" i="3"/>
  <c r="R106" i="3"/>
  <c r="P106" i="3"/>
  <c r="BK106" i="3"/>
  <c r="J106" i="3"/>
  <c r="BE106" i="3"/>
  <c r="BI102" i="3"/>
  <c r="BH102" i="3"/>
  <c r="BG102" i="3"/>
  <c r="BF102" i="3"/>
  <c r="T102" i="3"/>
  <c r="R102" i="3"/>
  <c r="P102" i="3"/>
  <c r="BK102" i="3"/>
  <c r="J102" i="3"/>
  <c r="BE102" i="3" s="1"/>
  <c r="BI98" i="3"/>
  <c r="BH98" i="3"/>
  <c r="BG98" i="3"/>
  <c r="BF98" i="3"/>
  <c r="T98" i="3"/>
  <c r="R98" i="3"/>
  <c r="P98" i="3"/>
  <c r="BK98" i="3"/>
  <c r="J98" i="3"/>
  <c r="BE98" i="3"/>
  <c r="BI94" i="3"/>
  <c r="BH94" i="3"/>
  <c r="BG94" i="3"/>
  <c r="BF94" i="3"/>
  <c r="T94" i="3"/>
  <c r="R94" i="3"/>
  <c r="P94" i="3"/>
  <c r="BK94" i="3"/>
  <c r="J94" i="3"/>
  <c r="BE94" i="3" s="1"/>
  <c r="BI90" i="3"/>
  <c r="F37" i="3"/>
  <c r="BD56" i="1" s="1"/>
  <c r="BH90" i="3"/>
  <c r="BG90" i="3"/>
  <c r="F35" i="3" s="1"/>
  <c r="BB56" i="1" s="1"/>
  <c r="BF90" i="3"/>
  <c r="T90" i="3"/>
  <c r="T89" i="3" s="1"/>
  <c r="R90" i="3"/>
  <c r="P90" i="3"/>
  <c r="P89" i="3" s="1"/>
  <c r="BK90" i="3"/>
  <c r="J90" i="3"/>
  <c r="BE90" i="3" s="1"/>
  <c r="J33" i="3" s="1"/>
  <c r="AV56" i="1" s="1"/>
  <c r="J84" i="3"/>
  <c r="J83" i="3"/>
  <c r="F83" i="3"/>
  <c r="F81" i="3"/>
  <c r="E79" i="3"/>
  <c r="J55" i="3"/>
  <c r="J54" i="3"/>
  <c r="F54" i="3"/>
  <c r="F52" i="3"/>
  <c r="E50" i="3"/>
  <c r="J18" i="3"/>
  <c r="E18" i="3"/>
  <c r="J17" i="3"/>
  <c r="J12" i="3"/>
  <c r="E7" i="3"/>
  <c r="E77" i="3"/>
  <c r="E48" i="3"/>
  <c r="J37" i="2"/>
  <c r="J36" i="2"/>
  <c r="AY55" i="1"/>
  <c r="J35" i="2"/>
  <c r="AX55" i="1" s="1"/>
  <c r="BI218" i="2"/>
  <c r="BH218" i="2"/>
  <c r="BG218" i="2"/>
  <c r="BF218" i="2"/>
  <c r="T218" i="2"/>
  <c r="R218" i="2"/>
  <c r="P218" i="2"/>
  <c r="BK218" i="2"/>
  <c r="J218" i="2"/>
  <c r="BE218" i="2"/>
  <c r="BI214" i="2"/>
  <c r="BH214" i="2"/>
  <c r="BG214" i="2"/>
  <c r="BF214" i="2"/>
  <c r="T214" i="2"/>
  <c r="R214" i="2"/>
  <c r="P214" i="2"/>
  <c r="BK214" i="2"/>
  <c r="BK192" i="2" s="1"/>
  <c r="J192" i="2" s="1"/>
  <c r="J63" i="2" s="1"/>
  <c r="J214" i="2"/>
  <c r="BE214" i="2" s="1"/>
  <c r="BI210" i="2"/>
  <c r="BH210" i="2"/>
  <c r="BG210" i="2"/>
  <c r="BF210" i="2"/>
  <c r="T210" i="2"/>
  <c r="R210" i="2"/>
  <c r="P210" i="2"/>
  <c r="BK210" i="2"/>
  <c r="J210" i="2"/>
  <c r="BE210" i="2"/>
  <c r="BI207" i="2"/>
  <c r="BH207" i="2"/>
  <c r="BG207" i="2"/>
  <c r="BF207" i="2"/>
  <c r="T207" i="2"/>
  <c r="R207" i="2"/>
  <c r="P207" i="2"/>
  <c r="BK207" i="2"/>
  <c r="J207" i="2"/>
  <c r="BE207" i="2" s="1"/>
  <c r="BI204" i="2"/>
  <c r="BH204" i="2"/>
  <c r="BG204" i="2"/>
  <c r="BF204" i="2"/>
  <c r="T204" i="2"/>
  <c r="R204" i="2"/>
  <c r="P204" i="2"/>
  <c r="BK204" i="2"/>
  <c r="J204" i="2"/>
  <c r="BE204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3" i="2"/>
  <c r="BH193" i="2"/>
  <c r="BG193" i="2"/>
  <c r="BF193" i="2"/>
  <c r="T193" i="2"/>
  <c r="T192" i="2" s="1"/>
  <c r="R193" i="2"/>
  <c r="R192" i="2"/>
  <c r="P193" i="2"/>
  <c r="P192" i="2" s="1"/>
  <c r="BK193" i="2"/>
  <c r="J193" i="2"/>
  <c r="BE193" i="2" s="1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 s="1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2" i="2"/>
  <c r="BH162" i="2"/>
  <c r="BG162" i="2"/>
  <c r="BF162" i="2"/>
  <c r="T162" i="2"/>
  <c r="R162" i="2"/>
  <c r="P162" i="2"/>
  <c r="BK162" i="2"/>
  <c r="J162" i="2"/>
  <c r="BE162" i="2"/>
  <c r="BI156" i="2"/>
  <c r="BH156" i="2"/>
  <c r="BG156" i="2"/>
  <c r="BF156" i="2"/>
  <c r="T156" i="2"/>
  <c r="R156" i="2"/>
  <c r="P156" i="2"/>
  <c r="BK156" i="2"/>
  <c r="J156" i="2"/>
  <c r="BE156" i="2" s="1"/>
  <c r="BI152" i="2"/>
  <c r="BH152" i="2"/>
  <c r="BG152" i="2"/>
  <c r="BF152" i="2"/>
  <c r="T152" i="2"/>
  <c r="T151" i="2"/>
  <c r="R152" i="2"/>
  <c r="P152" i="2"/>
  <c r="P151" i="2"/>
  <c r="BK152" i="2"/>
  <c r="BK151" i="2" s="1"/>
  <c r="J151" i="2" s="1"/>
  <c r="J62" i="2" s="1"/>
  <c r="J152" i="2"/>
  <c r="BE152" i="2" s="1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 s="1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 s="1"/>
  <c r="BI117" i="2"/>
  <c r="BH117" i="2"/>
  <c r="BG117" i="2"/>
  <c r="BF117" i="2"/>
  <c r="T117" i="2"/>
  <c r="R117" i="2"/>
  <c r="P117" i="2"/>
  <c r="BK117" i="2"/>
  <c r="J117" i="2"/>
  <c r="BE117" i="2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T101" i="2"/>
  <c r="R101" i="2"/>
  <c r="P101" i="2"/>
  <c r="BK101" i="2"/>
  <c r="J101" i="2"/>
  <c r="BE101" i="2"/>
  <c r="BI96" i="2"/>
  <c r="BH96" i="2"/>
  <c r="BG96" i="2"/>
  <c r="BF96" i="2"/>
  <c r="F34" i="2" s="1"/>
  <c r="BA55" i="1" s="1"/>
  <c r="T96" i="2"/>
  <c r="R96" i="2"/>
  <c r="P96" i="2"/>
  <c r="BK96" i="2"/>
  <c r="J96" i="2"/>
  <c r="BE96" i="2" s="1"/>
  <c r="BI94" i="2"/>
  <c r="BH94" i="2"/>
  <c r="BG94" i="2"/>
  <c r="F35" i="2" s="1"/>
  <c r="BB55" i="1" s="1"/>
  <c r="BF94" i="2"/>
  <c r="T94" i="2"/>
  <c r="R94" i="2"/>
  <c r="P94" i="2"/>
  <c r="P85" i="2" s="1"/>
  <c r="P84" i="2" s="1"/>
  <c r="P83" i="2" s="1"/>
  <c r="AU55" i="1" s="1"/>
  <c r="BK94" i="2"/>
  <c r="J94" i="2"/>
  <c r="BE94" i="2"/>
  <c r="BI92" i="2"/>
  <c r="BH92" i="2"/>
  <c r="BG92" i="2"/>
  <c r="BF92" i="2"/>
  <c r="T92" i="2"/>
  <c r="T85" i="2" s="1"/>
  <c r="T84" i="2" s="1"/>
  <c r="T83" i="2" s="1"/>
  <c r="R92" i="2"/>
  <c r="P92" i="2"/>
  <c r="BK92" i="2"/>
  <c r="J92" i="2"/>
  <c r="BE92" i="2" s="1"/>
  <c r="BI90" i="2"/>
  <c r="BH90" i="2"/>
  <c r="BG90" i="2"/>
  <c r="BF90" i="2"/>
  <c r="T90" i="2"/>
  <c r="R90" i="2"/>
  <c r="P90" i="2"/>
  <c r="BK90" i="2"/>
  <c r="J90" i="2"/>
  <c r="BE90" i="2"/>
  <c r="BI86" i="2"/>
  <c r="BH86" i="2"/>
  <c r="F36" i="2" s="1"/>
  <c r="BC55" i="1" s="1"/>
  <c r="BG86" i="2"/>
  <c r="BF86" i="2"/>
  <c r="T86" i="2"/>
  <c r="R86" i="2"/>
  <c r="R85" i="2"/>
  <c r="P86" i="2"/>
  <c r="BK86" i="2"/>
  <c r="BK85" i="2" s="1"/>
  <c r="J86" i="2"/>
  <c r="BE86" i="2" s="1"/>
  <c r="J33" i="2"/>
  <c r="AV55" i="1" s="1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77" i="2" s="1"/>
  <c r="J52" i="2"/>
  <c r="E7" i="2"/>
  <c r="E48" i="2" s="1"/>
  <c r="AS54" i="1"/>
  <c r="L50" i="1"/>
  <c r="AM50" i="1"/>
  <c r="AM49" i="1"/>
  <c r="L49" i="1"/>
  <c r="AM47" i="1"/>
  <c r="L47" i="1"/>
  <c r="L45" i="1"/>
  <c r="L44" i="1"/>
  <c r="J81" i="5" l="1"/>
  <c r="J60" i="5" s="1"/>
  <c r="BK80" i="5"/>
  <c r="J80" i="5" s="1"/>
  <c r="J34" i="5"/>
  <c r="AW58" i="1" s="1"/>
  <c r="AT58" i="1" s="1"/>
  <c r="J85" i="2"/>
  <c r="J61" i="2" s="1"/>
  <c r="BK84" i="2"/>
  <c r="R84" i="2"/>
  <c r="R83" i="2" s="1"/>
  <c r="F33" i="2"/>
  <c r="AZ55" i="1" s="1"/>
  <c r="F37" i="2"/>
  <c r="BD55" i="1" s="1"/>
  <c r="J81" i="3"/>
  <c r="J52" i="3"/>
  <c r="P88" i="3"/>
  <c r="P87" i="3" s="1"/>
  <c r="AU56" i="1" s="1"/>
  <c r="T88" i="3"/>
  <c r="T87" i="3" s="1"/>
  <c r="F35" i="4"/>
  <c r="BB57" i="1" s="1"/>
  <c r="BB54" i="1" s="1"/>
  <c r="T85" i="6"/>
  <c r="T84" i="6" s="1"/>
  <c r="E73" i="2"/>
  <c r="F36" i="3"/>
  <c r="BC56" i="1" s="1"/>
  <c r="BC54" i="1" s="1"/>
  <c r="R177" i="3"/>
  <c r="P85" i="7"/>
  <c r="P84" i="7" s="1"/>
  <c r="AU60" i="1" s="1"/>
  <c r="F55" i="2"/>
  <c r="J34" i="2"/>
  <c r="AW55" i="1" s="1"/>
  <c r="AT55" i="1" s="1"/>
  <c r="R151" i="2"/>
  <c r="F84" i="3"/>
  <c r="F55" i="3"/>
  <c r="F33" i="3"/>
  <c r="AZ56" i="1" s="1"/>
  <c r="BK89" i="3"/>
  <c r="R89" i="3"/>
  <c r="R88" i="3" s="1"/>
  <c r="R87" i="3" s="1"/>
  <c r="J34" i="3"/>
  <c r="AW56" i="1" s="1"/>
  <c r="AT56" i="1" s="1"/>
  <c r="F34" i="3"/>
  <c r="BA56" i="1" s="1"/>
  <c r="BA54" i="1" s="1"/>
  <c r="BK177" i="3"/>
  <c r="J177" i="3" s="1"/>
  <c r="J63" i="3" s="1"/>
  <c r="F33" i="4"/>
  <c r="AZ57" i="1" s="1"/>
  <c r="R243" i="3"/>
  <c r="R242" i="3" s="1"/>
  <c r="T83" i="4"/>
  <c r="T82" i="4" s="1"/>
  <c r="E70" i="5"/>
  <c r="E48" i="5"/>
  <c r="F37" i="6"/>
  <c r="BD59" i="1" s="1"/>
  <c r="P86" i="6"/>
  <c r="F35" i="6"/>
  <c r="BB59" i="1" s="1"/>
  <c r="T117" i="6"/>
  <c r="BK85" i="7"/>
  <c r="R85" i="7"/>
  <c r="R84" i="7" s="1"/>
  <c r="F37" i="7"/>
  <c r="BD60" i="1" s="1"/>
  <c r="T93" i="7"/>
  <c r="T85" i="7" s="1"/>
  <c r="T84" i="7" s="1"/>
  <c r="P109" i="7"/>
  <c r="J115" i="4"/>
  <c r="J62" i="4" s="1"/>
  <c r="BK114" i="4"/>
  <c r="J114" i="4" s="1"/>
  <c r="J61" i="4" s="1"/>
  <c r="F33" i="5"/>
  <c r="AZ58" i="1" s="1"/>
  <c r="T81" i="5"/>
  <c r="T80" i="5" s="1"/>
  <c r="E74" i="6"/>
  <c r="E48" i="6"/>
  <c r="J86" i="6"/>
  <c r="J61" i="6" s="1"/>
  <c r="BK85" i="6"/>
  <c r="P117" i="6"/>
  <c r="J33" i="7"/>
  <c r="AV60" i="1" s="1"/>
  <c r="AT60" i="1" s="1"/>
  <c r="F33" i="7"/>
  <c r="AZ60" i="1" s="1"/>
  <c r="T102" i="7"/>
  <c r="E72" i="4"/>
  <c r="E48" i="4"/>
  <c r="F33" i="6"/>
  <c r="AZ59" i="1" s="1"/>
  <c r="J33" i="6"/>
  <c r="AV59" i="1" s="1"/>
  <c r="AT59" i="1" s="1"/>
  <c r="J52" i="4"/>
  <c r="F55" i="4"/>
  <c r="J52" i="5"/>
  <c r="F55" i="5"/>
  <c r="J52" i="6"/>
  <c r="F55" i="6"/>
  <c r="J59" i="5" l="1"/>
  <c r="J30" i="5"/>
  <c r="AX54" i="1"/>
  <c r="W31" i="1"/>
  <c r="W30" i="1"/>
  <c r="AW54" i="1"/>
  <c r="AK30" i="1" s="1"/>
  <c r="W32" i="1"/>
  <c r="AY54" i="1"/>
  <c r="BK82" i="4"/>
  <c r="J82" i="4" s="1"/>
  <c r="J85" i="6"/>
  <c r="J60" i="6" s="1"/>
  <c r="BK84" i="6"/>
  <c r="J84" i="6" s="1"/>
  <c r="J85" i="7"/>
  <c r="J60" i="7" s="1"/>
  <c r="BK84" i="7"/>
  <c r="J84" i="7" s="1"/>
  <c r="BK88" i="3"/>
  <c r="J89" i="3"/>
  <c r="J61" i="3" s="1"/>
  <c r="P85" i="6"/>
  <c r="P84" i="6" s="1"/>
  <c r="AU59" i="1" s="1"/>
  <c r="AU54" i="1" s="1"/>
  <c r="BD54" i="1"/>
  <c r="W33" i="1" s="1"/>
  <c r="AZ54" i="1"/>
  <c r="J84" i="2"/>
  <c r="J60" i="2" s="1"/>
  <c r="BK83" i="2"/>
  <c r="J83" i="2" s="1"/>
  <c r="J39" i="5" l="1"/>
  <c r="AG58" i="1"/>
  <c r="AN58" i="1" s="1"/>
  <c r="J30" i="7"/>
  <c r="J59" i="7"/>
  <c r="J59" i="4"/>
  <c r="J30" i="4"/>
  <c r="J59" i="2"/>
  <c r="J30" i="2"/>
  <c r="J59" i="6"/>
  <c r="J30" i="6"/>
  <c r="W29" i="1"/>
  <c r="AV54" i="1"/>
  <c r="J88" i="3"/>
  <c r="J60" i="3" s="1"/>
  <c r="BK87" i="3"/>
  <c r="J87" i="3" s="1"/>
  <c r="J39" i="6" l="1"/>
  <c r="AG59" i="1"/>
  <c r="AN59" i="1" s="1"/>
  <c r="AG57" i="1"/>
  <c r="AN57" i="1" s="1"/>
  <c r="J39" i="4"/>
  <c r="AK29" i="1"/>
  <c r="AT54" i="1"/>
  <c r="AG55" i="1"/>
  <c r="J39" i="2"/>
  <c r="J59" i="3"/>
  <c r="J30" i="3"/>
  <c r="J39" i="7"/>
  <c r="AG60" i="1"/>
  <c r="AN60" i="1" s="1"/>
  <c r="AG54" i="1" l="1"/>
  <c r="AN55" i="1"/>
  <c r="J39" i="3"/>
  <c r="AG56" i="1"/>
  <c r="AN56" i="1" s="1"/>
  <c r="AN54" i="1" l="1"/>
  <c r="AK26" i="1"/>
  <c r="AK35" i="1" s="1"/>
</calcChain>
</file>

<file path=xl/sharedStrings.xml><?xml version="1.0" encoding="utf-8"?>
<sst xmlns="http://schemas.openxmlformats.org/spreadsheetml/2006/main" count="5136" uniqueCount="843">
  <si>
    <t>Export Komplet</t>
  </si>
  <si>
    <t>VZ</t>
  </si>
  <si>
    <t>2.0</t>
  </si>
  <si>
    <t>ZAMOK</t>
  </si>
  <si>
    <t>False</t>
  </si>
  <si>
    <t>{1084b16f-9e69-48f4-ba78-8567c9c85b6f}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</si>
  <si>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</si>
  <si>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</si>
  <si>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</si>
  <si>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</si>
  <si>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</si>
  <si>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</si>
  <si>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</si>
  <si>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</si>
  <si>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</si>
  <si>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</si>
  <si>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</si>
  <si>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Nymburk, přechod trati ulice Pražská</t>
  </si>
  <si>
    <t>KSO:</t>
  </si>
  <si>
    <t>822 29</t>
  </si>
  <si>
    <t>CC-CZ:</t>
  </si>
  <si>
    <t>21121</t>
  </si>
  <si>
    <t>Místo:</t>
  </si>
  <si>
    <t>Nymburk, ul. Pražská</t>
  </si>
  <si>
    <t>Datum:</t>
  </si>
  <si>
    <t>10. 3. 2020</t>
  </si>
  <si>
    <t>CZ-CPV:</t>
  </si>
  <si>
    <t>45000000-7</t>
  </si>
  <si>
    <t>CZ-CPA:</t>
  </si>
  <si>
    <t>42.11.20</t>
  </si>
  <si>
    <t>Zadavatel:</t>
  </si>
  <si>
    <t>IČ:</t>
  </si>
  <si>
    <t>00239500</t>
  </si>
  <si>
    <t>Město Nymburk</t>
  </si>
  <si>
    <t>DIČ:</t>
  </si>
  <si>
    <t>CZ00239500</t>
  </si>
  <si>
    <t>Uchazeč:</t>
  </si>
  <si>
    <t>Vyplň údaj</t>
  </si>
  <si>
    <t>Projektant:</t>
  </si>
  <si>
    <t>71385789</t>
  </si>
  <si>
    <t>Martin Toms</t>
  </si>
  <si>
    <t/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</si>
  <si>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</si>
  <si>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</si>
  <si>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</si>
  <si>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</si>
  <si>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</si>
  <si>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</si>
  <si>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</si>
  <si>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</si>
  <si>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</si>
  <si>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</si>
  <si>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</si>
  <si>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</si>
  <si>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</si>
  <si>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</si>
  <si>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</si>
  <si>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</si>
  <si>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</si>
  <si>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</si>
  <si>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</si>
  <si>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</si>
  <si>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</si>
  <si>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</si>
  <si>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</si>
  <si>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</si>
  <si>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</si>
  <si>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</si>
  <si>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</si>
  <si>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</si>
  <si>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</si>
  <si>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</si>
  <si>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</si>
  <si>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</si>
  <si>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</si>
  <si>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</si>
  <si>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</si>
  <si>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</si>
  <si>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</si>
  <si>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</si>
  <si>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</si>
  <si>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</si>
  <si>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</si>
  <si>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</si>
  <si>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</si>
  <si>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</si>
  <si>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</si>
  <si>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</si>
  <si>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</si>
  <si>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{2ce35506-2d2e-45b9-ba7d-b8e6f6862dd2}</t>
  </si>
  <si>
    <t>2</t>
  </si>
  <si>
    <t>SO 101</t>
  </si>
  <si>
    <t>Komunikace pro pěší</t>
  </si>
  <si>
    <t>{77398fa4-c55a-40fe-ad4e-250ef03cf96a}</t>
  </si>
  <si>
    <t>SO 401</t>
  </si>
  <si>
    <t>Veřejné osvětlení</t>
  </si>
  <si>
    <t>{aa139c01-4f8f-4059-b42e-376b2163ece6}</t>
  </si>
  <si>
    <t>SO 402</t>
  </si>
  <si>
    <t>Přeložka telekomunikačního vedení SŽDC</t>
  </si>
  <si>
    <t>{26e8d4b6-f50d-4679-a333-be7848dcc53a}</t>
  </si>
  <si>
    <t>SO 701</t>
  </si>
  <si>
    <t>Oplocení</t>
  </si>
  <si>
    <t>{088f1ce0-8725-4504-8c61-e3c9cdc957b6}</t>
  </si>
  <si>
    <t>VRN</t>
  </si>
  <si>
    <t>Vedlejší rozpočtové náklady</t>
  </si>
  <si>
    <t>{49c0ef04-5b4c-44ee-b565-c23b860d648c}</t>
  </si>
  <si>
    <t>drn</t>
  </si>
  <si>
    <t>Sejmutí drnu</t>
  </si>
  <si>
    <t>m2</t>
  </si>
  <si>
    <t>182</t>
  </si>
  <si>
    <t>okam</t>
  </si>
  <si>
    <t>obrubníky kamenné bourání</t>
  </si>
  <si>
    <t>m</t>
  </si>
  <si>
    <t>8,5</t>
  </si>
  <si>
    <t>KRYCÍ LIST SOUPISU PRACÍ</t>
  </si>
  <si>
    <t>kam</t>
  </si>
  <si>
    <t>Plocha odstraněného kameniva</t>
  </si>
  <si>
    <t>67</t>
  </si>
  <si>
    <t>sond</t>
  </si>
  <si>
    <t>Kubatura hloubených sond</t>
  </si>
  <si>
    <t>m3</t>
  </si>
  <si>
    <t>18</t>
  </si>
  <si>
    <t>vdop</t>
  </si>
  <si>
    <t>Objem sypaniny</t>
  </si>
  <si>
    <t>20,1</t>
  </si>
  <si>
    <t>syp</t>
  </si>
  <si>
    <t>38,3</t>
  </si>
  <si>
    <t>Objekt:</t>
  </si>
  <si>
    <t>SO 001 - Příprava území</t>
  </si>
  <si>
    <t>45100000-8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</si>
  <si>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</si>
  <si>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</si>
  <si>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</si>
  <si>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</si>
  <si>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</si>
  <si>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</si>
  <si>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</si>
  <si>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</si>
  <si>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</si>
  <si>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</si>
  <si>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</si>
  <si>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</si>
  <si>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</si>
  <si>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</si>
  <si>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</si>
  <si>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</si>
  <si>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</si>
  <si>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</si>
  <si>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</si>
  <si>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</si>
  <si>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</si>
  <si>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</si>
  <si>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</si>
  <si>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</si>
  <si>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</si>
  <si>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</si>
  <si>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</si>
  <si>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</si>
  <si>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CS ÚRS 2019 01</t>
  </si>
  <si>
    <t>4</t>
  </si>
  <si>
    <t>1863067184</t>
  </si>
  <si>
    <t>PP</t>
  </si>
  <si>
    <t>Sejmutí drnu tl. do 100 mm, v jakékoliv ploše</t>
  </si>
  <si>
    <t>VV</t>
  </si>
  <si>
    <t>8+157+4+3+10</t>
  </si>
  <si>
    <t>Součet</t>
  </si>
  <si>
    <t>112201115</t>
  </si>
  <si>
    <t>Odstranění pařezů D do 0,6 m v rovině a svahu 1:5 s odklizením do 20 m a zasypáním jámy</t>
  </si>
  <si>
    <t>kus</t>
  </si>
  <si>
    <t>-252611768</t>
  </si>
  <si>
    <t>Odstranění pařezu v rovině nebo na svahu do 1:5 o průměru pařezu na řezné ploše přes 500 do 600 mm</t>
  </si>
  <si>
    <t>3</t>
  </si>
  <si>
    <t>112201116</t>
  </si>
  <si>
    <t>Odstranění pařezů D do 0,7 m v rovině a svahu 1:5 s odklizením do 20 m a zasypáním jámy</t>
  </si>
  <si>
    <t>-59519552</t>
  </si>
  <si>
    <t>Odstranění pařezu v rovině nebo na svahu do 1:5 o průměru pařezu na řezné ploše přes 600 do 700 mm</t>
  </si>
  <si>
    <t>112201118</t>
  </si>
  <si>
    <t>Odstranění pařezů D do 0,9 m v rovině a svahu 1:5 s odklizením do 20 m a zasypáním jámy</t>
  </si>
  <si>
    <t>994961224</t>
  </si>
  <si>
    <t>Odstranění pařezu v rovině nebo na svahu do 1:5 o průměru pařezu na řezné ploše přes 800 do 900 mm</t>
  </si>
  <si>
    <t>5</t>
  </si>
  <si>
    <t>113107123</t>
  </si>
  <si>
    <t>Odstranění podkladu z kameniva drceného tl 300 mm ručně</t>
  </si>
  <si>
    <t>1004849289</t>
  </si>
  <si>
    <t>Odstranění podkladů nebo krytů ručně s přemístěním hmot na skládku na vzdálenost do 3 m nebo s naložením na dopravní prostředek z kameniva hrubého drceného, o tl. vrstvy přes 200 do 300 mm</t>
  </si>
  <si>
    <t>"tl. 25 cm" 6+26+14+3</t>
  </si>
  <si>
    <t>"tl. 30 cm" 13+1+4</t>
  </si>
  <si>
    <t>6</t>
  </si>
  <si>
    <t>113107137</t>
  </si>
  <si>
    <t>Odstranění podkladu z betonu vyztuženého sítěmi tl 300 mm ručně</t>
  </si>
  <si>
    <t>-1147985430</t>
  </si>
  <si>
    <t>Odstranění podkladů nebo krytů ručně s přemístěním hmot na skládku na vzdálenost do 3 m nebo s naložením na dopravní prostředek z betonu vyztuženého sítěmi, o tl. vrstvy přes 150 do 300 mm</t>
  </si>
  <si>
    <t>"zpevněná plocha u zahradního sezení" 17</t>
  </si>
  <si>
    <t>bet</t>
  </si>
  <si>
    <t>7</t>
  </si>
  <si>
    <t>113107141</t>
  </si>
  <si>
    <t>Odstranění podkladu živičného tl 50 mm ručně</t>
  </si>
  <si>
    <t>186706963</t>
  </si>
  <si>
    <t>Odstranění podkladů nebo krytů ručně s přemístěním hmot na skládku na vzdálenost do 3 m nebo s naložením na dopravní prostředek živičných, o tl. vrstvy do 50 mm</t>
  </si>
  <si>
    <t>8+2+3+37</t>
  </si>
  <si>
    <t>ziv</t>
  </si>
  <si>
    <t>8</t>
  </si>
  <si>
    <t>113107146</t>
  </si>
  <si>
    <t>Odstranění podkladu živičného tl 300 mm ručně</t>
  </si>
  <si>
    <t>-810547729</t>
  </si>
  <si>
    <t>Odstranění podkladů nebo krytů ručně s přemístěním hmot na skládku na vzdálenost do 3 m nebo s naložením na dopravní prostředek živičných, o tl. vrstvy přes 250 do 300 mm</t>
  </si>
  <si>
    <t>"nálitek" 1</t>
  </si>
  <si>
    <t>9</t>
  </si>
  <si>
    <t>113202111</t>
  </si>
  <si>
    <t>Vytrhání obrub krajníků obrubníků stojatých</t>
  </si>
  <si>
    <t>621351449</t>
  </si>
  <si>
    <t>Vytrhání obrub s vybouráním lože, s přemístěním hmot na skládku na vzdálenost do 3 m nebo s naložením na dopravní prostředek z krajníků nebo obrubníků stojatých</t>
  </si>
  <si>
    <t>"kamenná" 3+2,5+3</t>
  </si>
  <si>
    <t>obet</t>
  </si>
  <si>
    <t>"betonová" 8+3</t>
  </si>
  <si>
    <t>10</t>
  </si>
  <si>
    <t>132212101</t>
  </si>
  <si>
    <t>Hloubení rýh š do 600 mm ručním nebo pneum nářadím v soudržných horninách tř. 3</t>
  </si>
  <si>
    <t>140954560</t>
  </si>
  <si>
    <t>Hloubení zapažených i nezapažených rýh šířky do 600 mm ručním nebo pneumatickým nářadím s urovnáním dna do předepsaného profilu a spádu v horninách tř. 3 soudržných</t>
  </si>
  <si>
    <t>"kopané sondy - 12 ks na stávajících síťí" 12* 0,5*2*1,5</t>
  </si>
  <si>
    <t>11</t>
  </si>
  <si>
    <t>162301423</t>
  </si>
  <si>
    <t>Vodorovné přemístění pařezů do 5 km D do 700 mm</t>
  </si>
  <si>
    <t>485072961</t>
  </si>
  <si>
    <t>Vodorovné přemístění větví, kmenů nebo pařezů s naložením, složením a dopravou do 5000 m pařezů kmenů, průměru přes 500 do 700 mm</t>
  </si>
  <si>
    <t>12</t>
  </si>
  <si>
    <t>162301424</t>
  </si>
  <si>
    <t>Vodorovné přemístění pařezů do 5 km D do 900 mm</t>
  </si>
  <si>
    <t>-396462190</t>
  </si>
  <si>
    <t>Vodorovné přemístění větví, kmenů nebo pařezů s naložením, složením a dopravou do 5000 m pařezů kmenů, průměru přes 700 do 900 mm</t>
  </si>
  <si>
    <t>13</t>
  </si>
  <si>
    <t>162301923</t>
  </si>
  <si>
    <t>Příplatek k vodorovnému přemístění pařezů D 700 mm ZKD 5 km</t>
  </si>
  <si>
    <t>1390870931</t>
  </si>
  <si>
    <t>Vodorovné přemístění větví, kmenů nebo pařezů s naložením, složením a dopravou Příplatek k cenám za každých dalších i započatých 5000 m přes 5000 m pařezů kmenů, průměru přes 500 do 700 mm</t>
  </si>
  <si>
    <t>"Recyklační centrum Kutná hora - 40 km" 3*7</t>
  </si>
  <si>
    <t>14</t>
  </si>
  <si>
    <t>162301924</t>
  </si>
  <si>
    <t>Příplatek k vodorovnému přemístění pařezů D 900 mm ZKD 5 km</t>
  </si>
  <si>
    <t>515983220</t>
  </si>
  <si>
    <t>Vodorovné přemístění větví, kmenů nebo pařezů s naložením, složením a dopravou Příplatek k cenám za každých dalších i započatých 5000 m přes 5000 m pařezů kmenů, průměru přes 700 do 900 mm</t>
  </si>
  <si>
    <t>"Recyklační centrum Kutná hora - 40 km" 1*7</t>
  </si>
  <si>
    <t>162701105</t>
  </si>
  <si>
    <t>Vodorovné přemístění do 10000 m výkopku/sypaniny z horniny tř. 1 až 4</t>
  </si>
  <si>
    <t>-1063126818</t>
  </si>
  <si>
    <t>Vodorovné přemístění výkopku nebo sypaniny po suchu na obvyklém dopravním prostředku, bez naložení výkopku, avšak se složením bez rozhrnutí z horniny tř. 1 až 4 na vzdálenost přes 9 000 do 10 000 m</t>
  </si>
  <si>
    <t>kam*0,3</t>
  </si>
  <si>
    <t>16</t>
  </si>
  <si>
    <t>162701109</t>
  </si>
  <si>
    <t>Příplatek k vodorovnému přemístění výkopku/sypaniny z horniny tř. 1 až 4 ZKD 1000 m přes 10000 m</t>
  </si>
  <si>
    <t>-539893962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</si>
  <si>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</si>
  <si>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"skládka Netřebice - 17 km" vdop*7</t>
  </si>
  <si>
    <t>17</t>
  </si>
  <si>
    <t>162702111</t>
  </si>
  <si>
    <t>Vodorovné přemístění drnu bez naložení se složením do 6000 m</t>
  </si>
  <si>
    <t>1363926197</t>
  </si>
  <si>
    <t>Vodorovné přemístění drnu na suchu na vzdálenost přes 5000 do 6000 m</t>
  </si>
  <si>
    <t>162702119</t>
  </si>
  <si>
    <t>Příplatek k vodorovnému přemístění drnu do 6000 m ZKD 1000 m</t>
  </si>
  <si>
    <t>435745117</t>
  </si>
  <si>
    <t>Vodorovné přemístění drnu na suchu Příplatek k ceně za každých dalších i započatých 1000 m</t>
  </si>
  <si>
    <t>"skládka Netřebice - 17 km" drn*11</t>
  </si>
  <si>
    <t>19</t>
  </si>
  <si>
    <t>171201201</t>
  </si>
  <si>
    <t>Uložení sypaniny na skládky</t>
  </si>
  <si>
    <t>386464047</t>
  </si>
  <si>
    <t>vdop+drn*0,1</t>
  </si>
  <si>
    <t>20</t>
  </si>
  <si>
    <t>174101101</t>
  </si>
  <si>
    <t>Zásyp jam, šachet rýh nebo kolem objektů sypaninou se zhutněním</t>
  </si>
  <si>
    <t>672581884</t>
  </si>
  <si>
    <t>Zásyp sypaninou z jakékoliv horniny s uložením výkopku ve vrstvách se zhutněním jam, šachet, rýh nebo kolem objektů v těchto vykopávkách</t>
  </si>
  <si>
    <t>Ostatní konstrukce a práce, bourání</t>
  </si>
  <si>
    <t>919112111</t>
  </si>
  <si>
    <t>Řezání dilatačních spár š 4 mm hl do 60 mm příčných nebo podélných v živičném krytu</t>
  </si>
  <si>
    <t>-72909885</t>
  </si>
  <si>
    <t>Řezání dilatačních spár v živičném krytu příčných nebo podélných, šířky 4 mm, hloubky do 60 mm</t>
  </si>
  <si>
    <t>2,5+3,5+4+5</t>
  </si>
  <si>
    <t>22</t>
  </si>
  <si>
    <t>961055111</t>
  </si>
  <si>
    <t>Bourání základů ze ŽB</t>
  </si>
  <si>
    <t>-485070533</t>
  </si>
  <si>
    <t>Bourání základů z betonu železového</t>
  </si>
  <si>
    <t>"drátěné oplocení" (4+5)*0,15*0,8</t>
  </si>
  <si>
    <t>"cihlové oplocení - podzemní část" (30+4)*0,5*0,5</t>
  </si>
  <si>
    <t>"dřevěné oplocení" (4+2)*0,15*0,8</t>
  </si>
  <si>
    <t>23</t>
  </si>
  <si>
    <t>962032241</t>
  </si>
  <si>
    <t>Bourání zdiva z cihel pálených nebo vápenopískových na MC přes 1 m3</t>
  </si>
  <si>
    <t>-704445693</t>
  </si>
  <si>
    <t>Bourání zdiva nadzákladového z cihel nebo tvárnic z cihel pálených nebo vápenopískových, na maltu cementovou, objemu přes 1 m3</t>
  </si>
  <si>
    <t>"podezdívka"(30+4)*0,5*0,7</t>
  </si>
  <si>
    <t>"sloupky" 8*0,5*0,5*2</t>
  </si>
  <si>
    <t>24</t>
  </si>
  <si>
    <t>966006211</t>
  </si>
  <si>
    <t>Odstranění svislých dopravních značek ze sloupů, sloupků nebo konzol</t>
  </si>
  <si>
    <t>28266065</t>
  </si>
  <si>
    <t>Odstranění (demontáž) svislých dopravních značek s odklizením materiálu na skládku na vzdálenost do 20 m nebo s naložením na dopravní prostředek ze sloupů, sloupků nebo konzol</t>
  </si>
  <si>
    <t>25</t>
  </si>
  <si>
    <t>966071711</t>
  </si>
  <si>
    <t>Bourání sloupků a vzpěr plotových ocelových do 2,5 m zabetonovaných</t>
  </si>
  <si>
    <t>-1965340822</t>
  </si>
  <si>
    <t>Bourání plotových sloupků a vzpěr ocelových trubkových nebo profilovaných výšky do 2,50 m zabetonovaných</t>
  </si>
  <si>
    <t>"Drátěné oplocení" 6</t>
  </si>
  <si>
    <t>"Dřevěné oplocení" 4</t>
  </si>
  <si>
    <t>26</t>
  </si>
  <si>
    <t>966071822</t>
  </si>
  <si>
    <t>Rozebrání oplocení z drátěného pletiva se čtvercovými oky výšky do 2,0 m</t>
  </si>
  <si>
    <t>526480814</t>
  </si>
  <si>
    <t>Rozebrání oplocení z pletiva drátěného se čtvercovými oky, výšky přes 1,6 do 2,0 m</t>
  </si>
  <si>
    <t>27</t>
  </si>
  <si>
    <t>966072811</t>
  </si>
  <si>
    <t>Rozebrání rámového oplocení na ocelové sloupky výšky do 2m</t>
  </si>
  <si>
    <t>1207311642</t>
  </si>
  <si>
    <t>Rozebrání oplocení z dílců rámových na ocelové sloupky, výšky přes 1 do 2 m</t>
  </si>
  <si>
    <t>30+4+4</t>
  </si>
  <si>
    <t>28</t>
  </si>
  <si>
    <t>966072811.1 R</t>
  </si>
  <si>
    <t>1882347778</t>
  </si>
  <si>
    <t>Rozebrání oplocení z dílců rámových na ocelové sloupky, výšky přes 1 do 2 m - dřevo</t>
  </si>
  <si>
    <t>4+2</t>
  </si>
  <si>
    <t>29</t>
  </si>
  <si>
    <t>979024443</t>
  </si>
  <si>
    <t>Očištění vybouraných obrubníků a krajníků silničních</t>
  </si>
  <si>
    <t>-398421255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</si>
  <si>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</si>
  <si>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30</t>
  </si>
  <si>
    <t>R001</t>
  </si>
  <si>
    <t>Demontáž stolu s lavicemi s odvozem na skládku a likvidací</t>
  </si>
  <si>
    <t>kpl</t>
  </si>
  <si>
    <t>R položka</t>
  </si>
  <si>
    <t>-495906833</t>
  </si>
  <si>
    <t>"S přesunem do areálu pivovaru" 1</t>
  </si>
  <si>
    <t>997</t>
  </si>
  <si>
    <t>Přesun sutě</t>
  </si>
  <si>
    <t>31</t>
  </si>
  <si>
    <t>997221571</t>
  </si>
  <si>
    <t>Vodorovná doprava vybouraných hmot do 1 km</t>
  </si>
  <si>
    <t>t</t>
  </si>
  <si>
    <t>-1712610703</t>
  </si>
  <si>
    <t>Vodorovná doprava vybouraných hmot bez naložení, ale se složením a s hrubým urovnáním na vzdálenost do 1 km</t>
  </si>
  <si>
    <t>29,48+10,71+4,9+0,709+3,998+24,72+31,005+0,004+0,657+0,12+0,352+0,056</t>
  </si>
  <si>
    <t>sut</t>
  </si>
  <si>
    <t>32</t>
  </si>
  <si>
    <t>997221579</t>
  </si>
  <si>
    <t>Příplatek ZKD 1 km u vodorovné dopravy vybouraných hmot</t>
  </si>
  <si>
    <t>297842832</t>
  </si>
  <si>
    <t>Vodorovná doprava vybouraných hmot bez naložení, ale se složením a s hrubým urovnáním na vzdálenost Příplatek k ceně za každý další i započatý 1 km přes 1 km</t>
  </si>
  <si>
    <t>"Skládka Netřebice - 17 km"sut*16</t>
  </si>
  <si>
    <t>33</t>
  </si>
  <si>
    <t>9972218150.R</t>
  </si>
  <si>
    <t>Poplatek za uložení na skládce (skládkovné) stavebního odpadu cihly</t>
  </si>
  <si>
    <t>1709631499</t>
  </si>
  <si>
    <t>Poplatek za uložení stavebního odpadu na skládce (skládkovné) z prostého betonu zatříděného do Katalogu odpadů pod kódem 170 101</t>
  </si>
  <si>
    <t>31,005</t>
  </si>
  <si>
    <t>34</t>
  </si>
  <si>
    <t>997221825</t>
  </si>
  <si>
    <t>Poplatek za uložení na skládce (skládkovné) stavebního odpadu železobetonového kód odpadu 170 101</t>
  </si>
  <si>
    <t>-1348331130</t>
  </si>
  <si>
    <t>Poplatek za uložení stavebního odpadu na skládce (skládkovné) z armovaného betonu zatříděného do Katalogu odpadů pod kódem 170 101</t>
  </si>
  <si>
    <t>10,71+24,72+3,998</t>
  </si>
  <si>
    <t>35</t>
  </si>
  <si>
    <t>997221845</t>
  </si>
  <si>
    <t>Poplatek za uložení na skládce (skládkovné) odpadu asfaltového bez dehtu kód odpadu 170 302</t>
  </si>
  <si>
    <t>-2112078362</t>
  </si>
  <si>
    <t>Poplatek za uložení stavebního odpadu na skládce (skládkovné) asfaltového bez obsahu dehtu zatříděného do Katalogu odpadů pod kódem 170 302</t>
  </si>
  <si>
    <t>4,9+0,709</t>
  </si>
  <si>
    <t>36</t>
  </si>
  <si>
    <t>9972218500.R</t>
  </si>
  <si>
    <t>Poplatek za uložení stavebního odpadu na skládce (skládkovné) bioodpad - pařezy</t>
  </si>
  <si>
    <t>ks</t>
  </si>
  <si>
    <t>-559178884</t>
  </si>
  <si>
    <t>"pařezy" 4</t>
  </si>
  <si>
    <t>37</t>
  </si>
  <si>
    <t>9972218501.R</t>
  </si>
  <si>
    <t>Poplatek za uložení stavebního odpadu na skládce (skládkovné) - železo</t>
  </si>
  <si>
    <t>399641399</t>
  </si>
  <si>
    <t>Poplatek za uložení stavebního odpadu na skládce (skládkovné) ostatní odpad - železo</t>
  </si>
  <si>
    <t>0,004+0,657+0,012+0,352+0,056</t>
  </si>
  <si>
    <t>38</t>
  </si>
  <si>
    <t>997221855</t>
  </si>
  <si>
    <t>Poplatek za uložení na skládce (skládkovné) zeminy a kameniva kód odpadu 170 504</t>
  </si>
  <si>
    <t>-1377992357</t>
  </si>
  <si>
    <t>Poplatek za uložení stavebního odpadu na skládce (skládkovné) zeminy a kameniva zatříděného do Katalogu odpadů pod kódem 170 504</t>
  </si>
  <si>
    <t>syp*1,9</t>
  </si>
  <si>
    <t>odkop</t>
  </si>
  <si>
    <t>Kubatura odkopávek</t>
  </si>
  <si>
    <t>21,05</t>
  </si>
  <si>
    <t>zel</t>
  </si>
  <si>
    <t>Plocha ohumusování</t>
  </si>
  <si>
    <t>133</t>
  </si>
  <si>
    <t>chod</t>
  </si>
  <si>
    <t>Plocha zpevněné plochy - chodník</t>
  </si>
  <si>
    <t>86,5</t>
  </si>
  <si>
    <t>inv</t>
  </si>
  <si>
    <t>Plocha dlažby pro nevidomé</t>
  </si>
  <si>
    <t>11,5</t>
  </si>
  <si>
    <t>vdz</t>
  </si>
  <si>
    <t>Délka vodorovného dopravního značení</t>
  </si>
  <si>
    <t>Plocha odstraněné živice</t>
  </si>
  <si>
    <t>šd</t>
  </si>
  <si>
    <t>Plocha úpravy štěrkodrťí</t>
  </si>
  <si>
    <t>SO 101 - Komunikace pro pěší</t>
  </si>
  <si>
    <t>chran</t>
  </si>
  <si>
    <t>Kubatura odkopů rezervní chráničky</t>
  </si>
  <si>
    <t>1,5</t>
  </si>
  <si>
    <t>dop</t>
  </si>
  <si>
    <t>Kubatura vodorovné dopravy sypanin</t>
  </si>
  <si>
    <t>22,55</t>
  </si>
  <si>
    <t>Hmotnost vybourané suti</t>
  </si>
  <si>
    <t>1,208</t>
  </si>
  <si>
    <t xml:space="preserve">    5 - Komunikace pozemní</t>
  </si>
  <si>
    <t xml:space="preserve">    998 - Přesun hmot</t>
  </si>
  <si>
    <t>PSV - Práce a dodávky PSV</t>
  </si>
  <si>
    <t xml:space="preserve">    741 - Elektroinstalace - silnoproud</t>
  </si>
  <si>
    <t>-1898717451</t>
  </si>
  <si>
    <t>119001421</t>
  </si>
  <si>
    <t>Dočasné zajištění kabelů a kabelových tratí ze 3 volně ložených kabelů</t>
  </si>
  <si>
    <t>-243406717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</si>
  <si>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</si>
  <si>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2+14+2*10+24+3+3+2+2</t>
  </si>
  <si>
    <t>122202201</t>
  </si>
  <si>
    <t>Odkopávky a prokopávky nezapažené pro silnice objemu do 100 m3 v hornině tř. 3</t>
  </si>
  <si>
    <t>-1756641464</t>
  </si>
  <si>
    <t>Odkopávky a prokopávky nezapažené pro silnice s přemístěním výkopku v příčných profilech na vzdálenost do 15 m nebo s naložením na dopravní prostředek v hornině tř. 3 do 100 m3</t>
  </si>
  <si>
    <t>0,5*34+1,2*3+9*0,05</t>
  </si>
  <si>
    <t>1176427515</t>
  </si>
  <si>
    <t>"Rezervní chráničky" 0,5*1*3</t>
  </si>
  <si>
    <t>1220662342</t>
  </si>
  <si>
    <t>odkop+chran</t>
  </si>
  <si>
    <t>199362872</t>
  </si>
  <si>
    <t>254913394</t>
  </si>
  <si>
    <t>171201211</t>
  </si>
  <si>
    <t>Poplatek za uložení stavebního odpadu - zeminy a kameniva na skládce</t>
  </si>
  <si>
    <t>466880911</t>
  </si>
  <si>
    <t>dop*2</t>
  </si>
  <si>
    <t>61740991</t>
  </si>
  <si>
    <t>M</t>
  </si>
  <si>
    <t>58337310</t>
  </si>
  <si>
    <t>štěrkopísek frakce 0/4</t>
  </si>
  <si>
    <t>293905630</t>
  </si>
  <si>
    <t>(3*0,5*0,2)*2</t>
  </si>
  <si>
    <t>58344171</t>
  </si>
  <si>
    <t>štěrkodrť frakce 0/32</t>
  </si>
  <si>
    <t>1917338132</t>
  </si>
  <si>
    <t>(3*0,5*0,8)*1,8</t>
  </si>
  <si>
    <t>181102302</t>
  </si>
  <si>
    <t>Úprava pláně v zářezech se zhutněním</t>
  </si>
  <si>
    <t>592686472</t>
  </si>
  <si>
    <t>Úprava pláně na stavbách dálnic strojně v zářezech mimo skalních se zhutněním</t>
  </si>
  <si>
    <t>chod+šd</t>
  </si>
  <si>
    <t>181301102</t>
  </si>
  <si>
    <t>Rozprostření ornice tl vrstvy do 150 mm pl do 500 m2 v rovině nebo ve svahu do 1:5</t>
  </si>
  <si>
    <t>1323245447</t>
  </si>
  <si>
    <t>Rozprostření a urovnání ornice v rovině nebo ve svahu sklonu do 1:5 při souvislé ploše do 500 m2, tl. vrstvy přes 100 do 150 mm</t>
  </si>
  <si>
    <t>8+74+21+7+4+5+4+10</t>
  </si>
  <si>
    <t>181411131</t>
  </si>
  <si>
    <t>Založení parkového trávníku výsevem plochy do 1000 m2 v rovině a ve svahu do 1:5</t>
  </si>
  <si>
    <t>-2075723539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</si>
  <si>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</si>
  <si>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</si>
  <si>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</si>
  <si>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</si>
  <si>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1986568612</t>
  </si>
  <si>
    <t>182301122</t>
  </si>
  <si>
    <t>Rozprostření ornice pl do 500 m2 ve svahu přes 1:5 tl vrstvy do 150 mm</t>
  </si>
  <si>
    <t>1193296945</t>
  </si>
  <si>
    <t>Rozprostření a urovnání ornice ve svahu sklonu přes 1:5 při souvislé ploše do 500 m2, tl. vrstvy přes 100 do 150 mm</t>
  </si>
  <si>
    <t>182303111</t>
  </si>
  <si>
    <t>Doplnění zeminy nebo substrátu na travnatých plochách tl 50 mm rovina v rovinně a svahu do 1:5</t>
  </si>
  <si>
    <t>351869366</t>
  </si>
  <si>
    <t>Doplnění zeminy nebo substrátu na travnatých plochách tloušťky do 50 mm v rovině nebo na svahu do 1:5</t>
  </si>
  <si>
    <t>10371500</t>
  </si>
  <si>
    <t>substrát pro trávníky VL</t>
  </si>
  <si>
    <t>-1588240782</t>
  </si>
  <si>
    <t>133*0,15 'Přepočtené koeficientem množství</t>
  </si>
  <si>
    <t>Komunikace pozemní</t>
  </si>
  <si>
    <t>564761111</t>
  </si>
  <si>
    <t>Podklad z kameniva hrubého drceného vel. 32-63 mm tl 200 mm</t>
  </si>
  <si>
    <t>1197145118</t>
  </si>
  <si>
    <t>Podklad nebo kryt z kameniva hrubého drceného vel. 32-63 mm s rozprostřením a zhutněním, po zhutnění tl. 200 mm</t>
  </si>
  <si>
    <t>14+3+2+3</t>
  </si>
  <si>
    <t>564861111</t>
  </si>
  <si>
    <t>Podklad ze štěrkodrtě ŠD tl 200 mm</t>
  </si>
  <si>
    <t>1091286771</t>
  </si>
  <si>
    <t>Podklad ze štěrkodrti ŠD s rozprostřením a zhutněním, po zhutnění tl. 200 mm</t>
  </si>
  <si>
    <t>564911511</t>
  </si>
  <si>
    <t>Podklad z R-materiálu tl 50 mm</t>
  </si>
  <si>
    <t>-971609110</t>
  </si>
  <si>
    <t>Podklad nebo podsyp z R-materiálu s rozprostřením a zhutněním, po zhutnění tl. 50 mm</t>
  </si>
  <si>
    <t>577144111</t>
  </si>
  <si>
    <t>Asfaltový beton vrstva obrusná ACO 11 (ABS) tř. I tl 50 mm š do 3 m z nemodifikovaného asfaltu</t>
  </si>
  <si>
    <t>-1411179352</t>
  </si>
  <si>
    <t>Asfaltový beton vrstva obrusná ACO 11 (ABS) s rozprostřením a se zhutněním z nemodifikovaného asfaltu v pruhu šířky do 3 m tř. I, po zhutnění tl. 50 mm</t>
  </si>
  <si>
    <t>"Chodník" 6+71,5+9</t>
  </si>
  <si>
    <t>kom</t>
  </si>
  <si>
    <t>"Komunikace" 1,5+1,5+2,5+28</t>
  </si>
  <si>
    <t>596211110</t>
  </si>
  <si>
    <t>Kladení zámkové dlažby komunikací pro pěší tl 60 mm skupiny A pl do 50 m2</t>
  </si>
  <si>
    <t>-430399347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</si>
  <si>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</si>
  <si>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"reliéfní dlažba dlažba pro nevidomé" 2+2+2+1,5+4</t>
  </si>
  <si>
    <t>59245006</t>
  </si>
  <si>
    <t>dlažba skladebná betonová pro nevidomé 200x100x60mm barevná</t>
  </si>
  <si>
    <t>1606358438</t>
  </si>
  <si>
    <t>915221121</t>
  </si>
  <si>
    <t>Vodorovné dopravní značení vodící čáry přerušované š 250 mm bílý plast</t>
  </si>
  <si>
    <t>-835930814</t>
  </si>
  <si>
    <t>Vodorovné dopravní značení stříkaným plastem vodící čára bílá šířky 250 mm přerušovaná základní</t>
  </si>
  <si>
    <t>915321115</t>
  </si>
  <si>
    <t>Předformátované vodorovné dopravní značení vodící pás pro slabozraké</t>
  </si>
  <si>
    <t>-114001676</t>
  </si>
  <si>
    <t>Vodorovné značení předformovaným termoplastem vodící pás pro slabozraké z 6 proužků</t>
  </si>
  <si>
    <t>915611111</t>
  </si>
  <si>
    <t>Předznačení vodorovného liniového značení</t>
  </si>
  <si>
    <t>1262982570</t>
  </si>
  <si>
    <t>Předznačení pro vodorovné značení stříkané barvou nebo prováděné z nátěrových hmot liniové dělicí čáry, vodicí proužky</t>
  </si>
  <si>
    <t>916111123</t>
  </si>
  <si>
    <t>Osazení obruby z drobných kostek s boční opěrou do lože z betonu prostého</t>
  </si>
  <si>
    <t>1691538207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</si>
  <si>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</si>
  <si>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0,5+3</t>
  </si>
  <si>
    <t xml:space="preserve">"z puvodních materiálů" </t>
  </si>
  <si>
    <t>916131213</t>
  </si>
  <si>
    <t>Osazení silničního obrubníku betonového stojatého s boční opěrou do lože z betonu prostého</t>
  </si>
  <si>
    <t>-227158537</t>
  </si>
  <si>
    <t>Osazení silničního obrubníku betonového se zřízením lože, s vyplněním a zatřením spár cementovou maltou stojatého s boční opěrou z betonu prostého, do lože z betonu prostého</t>
  </si>
  <si>
    <t>6+7+9</t>
  </si>
  <si>
    <t>59217023</t>
  </si>
  <si>
    <t>obrubník betonový chodníkový 1000x150x250mm</t>
  </si>
  <si>
    <t>475549611</t>
  </si>
  <si>
    <t>(6+7+9)*1,1</t>
  </si>
  <si>
    <t>59217035</t>
  </si>
  <si>
    <t>obrubník betonový obloukový vnější 780x150x250mm</t>
  </si>
  <si>
    <t>-405474777</t>
  </si>
  <si>
    <t>916231213</t>
  </si>
  <si>
    <t>Osazení chodníkového obrubníku betonového stojatého s boční opěrou do lože z betonu prostého</t>
  </si>
  <si>
    <t>-1358969637</t>
  </si>
  <si>
    <t>Osazení chodníkového obrubníku betonového se zřízením lože, s vyplněním a zatřením spár cementovou maltou stojatého s boční opěrou z betonu prostého, do lože z betonu prostého</t>
  </si>
  <si>
    <t>39+13+8</t>
  </si>
  <si>
    <t>59217037</t>
  </si>
  <si>
    <t>obrubník betonový parkový přírodní 500x50x200mm</t>
  </si>
  <si>
    <t>181804610</t>
  </si>
  <si>
    <t>(39+13+8)*1,1</t>
  </si>
  <si>
    <t>916241213</t>
  </si>
  <si>
    <t>Osazení obrubníku kamenného stojatého s boční opěrou do lože z betonu prostého</t>
  </si>
  <si>
    <t>-1690425981</t>
  </si>
  <si>
    <t>Osazení obrubníku kamenného se zřízením lože, s vyplněním a zatřením spár cementovou maltou stojatého s boční opěrou z betonu prostého, do lože z betonu prostého</t>
  </si>
  <si>
    <t>2,5+3</t>
  </si>
  <si>
    <t>"z puvodních materiálů"</t>
  </si>
  <si>
    <t>919112223</t>
  </si>
  <si>
    <t>Řezání spár pro vytvoření komůrky š 15 mm hl 30 mm pro těsnící zálivku v živičném krytu</t>
  </si>
  <si>
    <t>1988487289</t>
  </si>
  <si>
    <t>Řezání dilatačních spár v živičném krytu vytvoření komůrky pro těsnící zálivku šířky 15 mm, hloubky 30 mm</t>
  </si>
  <si>
    <t>919121122</t>
  </si>
  <si>
    <t>Těsnění spár zálivkou za studena pro komůrky š 15 mm hl 30 mm s těsnicím profilem</t>
  </si>
  <si>
    <t>-1139464078</t>
  </si>
  <si>
    <t>Utěsnění dilatačních spár zálivkou za studena v cementobetonovém nebo živičném krytu včetně adhezního nátěru s těsnicím profilem pod zálivkou, pro komůrky šířky 15 mm, hloubky 30 mm</t>
  </si>
  <si>
    <t>919735111</t>
  </si>
  <si>
    <t>Řezání stávajícího živičného krytu hl do 50 mm</t>
  </si>
  <si>
    <t>655667989</t>
  </si>
  <si>
    <t>Řezání stávajícího živičného krytu nebo podkladu hloubky do 50 mm</t>
  </si>
  <si>
    <t>3,5+2,5+2+3,5+7+7+7,5+8</t>
  </si>
  <si>
    <t>921921111.R</t>
  </si>
  <si>
    <t>Úrovňový přejezd silniční betonové panely na silnici S 6,5</t>
  </si>
  <si>
    <t>735278766</t>
  </si>
  <si>
    <t>Úrovňové přejezdy silniční přes jednu kolej betonová zádlažbová konstrukce z panelů na komunikaci pro pěší</t>
  </si>
  <si>
    <t>39</t>
  </si>
  <si>
    <t>ZPS.IZX51210</t>
  </si>
  <si>
    <t>Zádlažbový panel vnitřní</t>
  </si>
  <si>
    <t>-1014867966</t>
  </si>
  <si>
    <t>40</t>
  </si>
  <si>
    <t>922111213.1 R</t>
  </si>
  <si>
    <t>Pražcové podloží ochranná vrstva ze štěrkodrťe</t>
  </si>
  <si>
    <t>-1226740321</t>
  </si>
  <si>
    <t>Podloží ochranná vrstva ze štěrkodrtě kolejového svršku</t>
  </si>
  <si>
    <t>41</t>
  </si>
  <si>
    <t>-411519016</t>
  </si>
  <si>
    <t>ziv*0,05*2,1</t>
  </si>
  <si>
    <t>42</t>
  </si>
  <si>
    <t>1582830549</t>
  </si>
  <si>
    <t>43</t>
  </si>
  <si>
    <t>-1415313946</t>
  </si>
  <si>
    <t>998</t>
  </si>
  <si>
    <t>Přesun hmot</t>
  </si>
  <si>
    <t>44</t>
  </si>
  <si>
    <t>998225111</t>
  </si>
  <si>
    <t>Přesun hmot pro pozemní komunikace s krytem z kamene, monolitickým betonovým nebo živičným</t>
  </si>
  <si>
    <t>-1896352385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</si>
  <si>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</si>
  <si>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</si>
  <si>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</si>
  <si>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741</t>
  </si>
  <si>
    <t>Elektroinstalace - silnoproud</t>
  </si>
  <si>
    <t>45</t>
  </si>
  <si>
    <t>741110314</t>
  </si>
  <si>
    <t>Montáž trubka ochranná do krabic plastová tuhá D přes 133 do 152 mm uložená volně</t>
  </si>
  <si>
    <t>578387741</t>
  </si>
  <si>
    <t>Montáž trubek ochranných s nasunutím nebo našroubováním do krabic plastových tuhých, uložených volně, vnitřního Ø přes 133 do 152 mm</t>
  </si>
  <si>
    <t>2*3</t>
  </si>
  <si>
    <t>46</t>
  </si>
  <si>
    <t>34571365</t>
  </si>
  <si>
    <t>trubka elektroinstalační HDPE tuhá dvouplášťová korugovaná D 94/110mm</t>
  </si>
  <si>
    <t>-291025060</t>
  </si>
  <si>
    <t>SO 401 - Veřejné osvětlení</t>
  </si>
  <si>
    <t>22249</t>
  </si>
  <si>
    <t>42.22.22</t>
  </si>
  <si>
    <t>1 - Zemní práce</t>
  </si>
  <si>
    <t>M - Práce a dodávky M</t>
  </si>
  <si>
    <t xml:space="preserve">    21-M - Elektromontáže</t>
  </si>
  <si>
    <t>46114</t>
  </si>
  <si>
    <t>Kabelový protlak pod komunikací včetně přípravných a souvisejících výkonů</t>
  </si>
  <si>
    <t>1178178376</t>
  </si>
  <si>
    <t>46114-1</t>
  </si>
  <si>
    <t>Výkop jámy (0,3) pro stožárový základ zemina třídy 3-4,ručně</t>
  </si>
  <si>
    <t>-441989267</t>
  </si>
  <si>
    <t>2*1*1*1,5</t>
  </si>
  <si>
    <t>46114-2</t>
  </si>
  <si>
    <t>-1931362722</t>
  </si>
  <si>
    <t>Výkop jámy pro zřízení protlaku zemina třídy 3-4,ručně</t>
  </si>
  <si>
    <t>2*1,5*1,5*1,5</t>
  </si>
  <si>
    <t>46134</t>
  </si>
  <si>
    <t>Beton 13,5 (0,5) s manipulací  a dopravou</t>
  </si>
  <si>
    <t>545036526</t>
  </si>
  <si>
    <t>Beton 13,5 (0,5) s manipulací a dopravou</t>
  </si>
  <si>
    <t>46456</t>
  </si>
  <si>
    <t>Písek zásypový kopaný tříděný 0-4mm (0,3) s manipulací a dopravou</t>
  </si>
  <si>
    <t>-966561816</t>
  </si>
  <si>
    <t>2*1,5*1,5*0,1+30*0,35*0,1</t>
  </si>
  <si>
    <t>9999-1175</t>
  </si>
  <si>
    <t>Zához kabelové rýhy zemina třídy 3, šíře 350mm,hloubka 700mm</t>
  </si>
  <si>
    <t>861200702</t>
  </si>
  <si>
    <t>9999-1180</t>
  </si>
  <si>
    <t>Provizorní úprava terénu v zemina třídy</t>
  </si>
  <si>
    <t>-1240514549</t>
  </si>
  <si>
    <t>29*1,5</t>
  </si>
  <si>
    <t>9999-1285</t>
  </si>
  <si>
    <t>Stožárové pouzdro SP315/1000</t>
  </si>
  <si>
    <t>-842503807</t>
  </si>
  <si>
    <t>9999-934</t>
  </si>
  <si>
    <t>Hloubení kab.rýhy - zemina třídy 3, šíře 350mm,hloubka 700mm</t>
  </si>
  <si>
    <t>1082195089</t>
  </si>
  <si>
    <t>Hloubení kab.rýhy - zemina třídy 3, šíře 350mm,hloubka 800mm</t>
  </si>
  <si>
    <t>9999-999</t>
  </si>
  <si>
    <t>Zřízení kab. lože z prosáté zeminy, bez zakrytí, šíře do 65cm,tl. 5cm</t>
  </si>
  <si>
    <t>-1228061267</t>
  </si>
  <si>
    <t>Práce a dodávky M</t>
  </si>
  <si>
    <t>21-M</t>
  </si>
  <si>
    <t>Elektromontáže</t>
  </si>
  <si>
    <t>10003</t>
  </si>
  <si>
    <t>Ukončení kabelu smršťovací záklopkou do 4x50  mm2</t>
  </si>
  <si>
    <t>-1330647232</t>
  </si>
  <si>
    <t>Ukončení kabelu smršťovací záklopkou do 4x50 mm2</t>
  </si>
  <si>
    <t>10003-1</t>
  </si>
  <si>
    <t>FOLIE VÝSTRAŽNÁ Sirka 33cm</t>
  </si>
  <si>
    <t>727532681</t>
  </si>
  <si>
    <t>1048-226</t>
  </si>
  <si>
    <t>Svorkovnice stožárová s 1 nosičem pojistky a kompletní pojistkou  6A/E27</t>
  </si>
  <si>
    <t>-1440613178</t>
  </si>
  <si>
    <t>Svorkovnice stožárová s 1 nosičem pojistky a kompletní pojistkou 6A/E27</t>
  </si>
  <si>
    <t>1122-176</t>
  </si>
  <si>
    <t>Kabel silový PVC,CYKY 3x1,5 mm2, volně,s kabelovými štítky</t>
  </si>
  <si>
    <t>39818134</t>
  </si>
  <si>
    <t>4*8</t>
  </si>
  <si>
    <t>1124-22-1</t>
  </si>
  <si>
    <t>Smršťovací bužírka zž (0,2)</t>
  </si>
  <si>
    <t>73742476</t>
  </si>
  <si>
    <t>1244-2</t>
  </si>
  <si>
    <t>Zemnící vedení FeZn-D10(0,62kg/m), volně</t>
  </si>
  <si>
    <t>-1083669312</t>
  </si>
  <si>
    <t>1244-3</t>
  </si>
  <si>
    <t>Svorka  SU univerzální s antikorozní Zn ochranou</t>
  </si>
  <si>
    <t>450424850</t>
  </si>
  <si>
    <t>Svorka SU univerzální s antikorozní Zn ochranou</t>
  </si>
  <si>
    <t>1244-70</t>
  </si>
  <si>
    <t>Ukončení kabelu smršťovací záklopkou do 3x4  mm2</t>
  </si>
  <si>
    <t>-606033695</t>
  </si>
  <si>
    <t>Ukončení kabelu smršťovací záklopkou do 3x4 mm2</t>
  </si>
  <si>
    <t>40205</t>
  </si>
  <si>
    <t>CHRÁNIČKA  KABELU KOPOFLEX 110</t>
  </si>
  <si>
    <t>-30307878</t>
  </si>
  <si>
    <t>CHRÁNIČKA KABELU KOPOFLEX DN 63</t>
  </si>
  <si>
    <t>41014-1</t>
  </si>
  <si>
    <t>Součinnost správce veřejného osvětlení</t>
  </si>
  <si>
    <t>hod</t>
  </si>
  <si>
    <t>401650939</t>
  </si>
  <si>
    <t>41014-2</t>
  </si>
  <si>
    <t>Doprava a manipulace stožárů</t>
  </si>
  <si>
    <t>1411855309</t>
  </si>
  <si>
    <t>Osvětlovací stožár bezpaticový - silniční JBUD8159/114/89 žárově zinkovaný s ochrannou plastovou manžetou</t>
  </si>
  <si>
    <t>-1559747454</t>
  </si>
  <si>
    <t>Osvětlovací stožár bezpaticový - silniční STB Bžárově zinkovaný (+ nátěr) s ochrannou plastovou manžetou</t>
  </si>
  <si>
    <t>Výložník rovný pro STP UD1-2000 B žárově zinkovaný</t>
  </si>
  <si>
    <t>920720784</t>
  </si>
  <si>
    <t>Výložník rovný pro STB B (SK 1/76-500) žárově zinkovaný (+ nátěr)</t>
  </si>
  <si>
    <t>9999-1285-1</t>
  </si>
  <si>
    <t>Práce spojené s vyhledáním,úpravou a napojenim na rozvod NN</t>
  </si>
  <si>
    <t>108463912</t>
  </si>
  <si>
    <t>9999-1286</t>
  </si>
  <si>
    <t>Podružný materiál</t>
  </si>
  <si>
    <t>sb</t>
  </si>
  <si>
    <t>1808502248</t>
  </si>
  <si>
    <t>9999-1286-1</t>
  </si>
  <si>
    <t>Práce spojené s koordinací a zabezpečením stávajcích sítí v místě stavby</t>
  </si>
  <si>
    <t>7451907</t>
  </si>
  <si>
    <t>9999-1291-6</t>
  </si>
  <si>
    <t>Revizni měření , zpráva, dokumentace skutečného provedení (2)</t>
  </si>
  <si>
    <t>2107757132</t>
  </si>
  <si>
    <t>Kabel silový PVC,CYKY 4x16 mm2, volně, s kabelovými štítky</t>
  </si>
  <si>
    <t>1742985264</t>
  </si>
  <si>
    <t>Kabel silový PVC,CYKY 4Jx16 mm2, volně, s kabelovými štítky</t>
  </si>
  <si>
    <t>SO 402 - Přeložka telekomunikačního vedení SŽDC</t>
  </si>
  <si>
    <t>22246</t>
  </si>
  <si>
    <t>Práce provedené ČD-Telematika - dodávky</t>
  </si>
  <si>
    <t>soupis</t>
  </si>
  <si>
    <t>-2063588731</t>
  </si>
  <si>
    <t>P</t>
  </si>
  <si>
    <t xml:space="preserve">Poznámka k položce:_x000D_
Práce budou provedeny pracovníky ČD- Telematika, dle soupisu prací 0001/2019._x000D_
</t>
  </si>
  <si>
    <t>R002</t>
  </si>
  <si>
    <t>Práce provedené ČD-Telematika - Montáže</t>
  </si>
  <si>
    <t>-1424880097</t>
  </si>
  <si>
    <t>Poznámka k položce:_x000D_
Práce budou provedeny pracovníky ČD- Telematika, dle soupisu prací 0001/2019.</t>
  </si>
  <si>
    <t>ryh</t>
  </si>
  <si>
    <t>Výkop pro oplocení</t>
  </si>
  <si>
    <t>19,5</t>
  </si>
  <si>
    <t>Vodorovná doprava sypaniny</t>
  </si>
  <si>
    <t>SO 701 - Oplocení</t>
  </si>
  <si>
    <t>242</t>
  </si>
  <si>
    <t xml:space="preserve">    2 - Zakládání</t>
  </si>
  <si>
    <t xml:space="preserve">    3 - Svislé a kompletní konstrukce</t>
  </si>
  <si>
    <t>2053075780</t>
  </si>
  <si>
    <t>32,5*0,6*1</t>
  </si>
  <si>
    <t>463745280</t>
  </si>
  <si>
    <t>498938409</t>
  </si>
  <si>
    <t>-1266911281</t>
  </si>
  <si>
    <t>-1887529624</t>
  </si>
  <si>
    <t>syp*2</t>
  </si>
  <si>
    <t>664405330</t>
  </si>
  <si>
    <t>32,5*0,6</t>
  </si>
  <si>
    <t>Zakládání</t>
  </si>
  <si>
    <t>279113125</t>
  </si>
  <si>
    <t>Základová zeď tl do 400 mm z tvárnic ztraceného bednění včetně výplně z betonu tř. C 12/15</t>
  </si>
  <si>
    <t>1471057037</t>
  </si>
  <si>
    <t>Základové zdi z tvárnic ztraceného bednění včetně výplně z betonu bez zvláštních nároků na vliv prostředí třídy C 12/15, tloušťky zdiva přes 300 do 400 mm</t>
  </si>
  <si>
    <t>32,5*1</t>
  </si>
  <si>
    <t>279361821</t>
  </si>
  <si>
    <t>Výztuž základových zdí nosných betonářskou ocelí 10 505</t>
  </si>
  <si>
    <t>61826297</t>
  </si>
  <si>
    <t>Výztuž základových zdí nosných svislých nebo odkloněných od svislice, rovinných nebo oblých, deskových nebo žebrových, včetně výztuže jejich žeber z betonářské oceli 10 505 (R) nebo BSt 500</t>
  </si>
  <si>
    <t>0,4"kg/m"*(33*2*3+33*2"ks"*2*1)/1000</t>
  </si>
  <si>
    <t>Svislé a kompletní konstrukce</t>
  </si>
  <si>
    <t>348278054.R</t>
  </si>
  <si>
    <t>Plotová zídka tl 290 mm z cihel dl 290 mm P 30 na MC vč spárování</t>
  </si>
  <si>
    <t>-1883869598</t>
  </si>
  <si>
    <t>Ploty z cihel a tvárnic pálených zídky na maltu cementovou včetně spárování z cihel plných 290x140x65 mm nebarvených, tloušťka zdiva 290 mm, P 30</t>
  </si>
  <si>
    <t>4*0,68*7</t>
  </si>
  <si>
    <t>348278056.R</t>
  </si>
  <si>
    <t>Plotová zídka tl 440 mm z cihel dl 290 mm P 30 na MC vč spárování</t>
  </si>
  <si>
    <t>2029521857</t>
  </si>
  <si>
    <t>Ploty z cihel a tvárnic pálených zídky na maltu cementovou včetně spárování z cihel plných 290x140x65 mm nebarvených, tloušťka zdiva 450 mm, P 30</t>
  </si>
  <si>
    <t>0,45*2,31*6+0,49*2,31*1+1,62*2,31*1</t>
  </si>
  <si>
    <t>3482784010.R</t>
  </si>
  <si>
    <t>Plotová stříška betonová</t>
  </si>
  <si>
    <t>1930013391</t>
  </si>
  <si>
    <t>Ploty z cihel a tvárnic pálených ukončovací prvky betonové stříška z betonu C 25/30</t>
  </si>
  <si>
    <t>Poznámka k položce:_x000D_
D + M včetně zřízení a odstranění bednění</t>
  </si>
  <si>
    <t>3,91*7</t>
  </si>
  <si>
    <t>3482784020.R</t>
  </si>
  <si>
    <t>Plotová hlavice betonová</t>
  </si>
  <si>
    <t>-1380380337</t>
  </si>
  <si>
    <t>Ploty z cihel a tvárnic pálených ukončovací prvky betonové hlavice beton C 25/30</t>
  </si>
  <si>
    <t>6 "45 cm"+1 "49 cm"+1 "162 cm"</t>
  </si>
  <si>
    <t>348941112</t>
  </si>
  <si>
    <t>Osazování rámového oplocení na MC v rámu 2500 mm</t>
  </si>
  <si>
    <t>-1218306306</t>
  </si>
  <si>
    <t>Osazování rámového oplocení na cementovou maltu min. MC-10, bez spárování, do zděných nebo betonových sloupků, výška rámu přes 1500 do 2500 mm</t>
  </si>
  <si>
    <t>7*4</t>
  </si>
  <si>
    <t>3489411120.R</t>
  </si>
  <si>
    <t>Očištění, oprava a nátěr původních plotových dílců</t>
  </si>
  <si>
    <t>2121219426</t>
  </si>
  <si>
    <t>Očištění, oprava a nátěr původních plotových dílců barvu určí investor akce</t>
  </si>
  <si>
    <t>7*2</t>
  </si>
  <si>
    <t>998232111</t>
  </si>
  <si>
    <t>Přesun hmot pro oplocení zděné z cihel nebo tvárnic v do 10 m</t>
  </si>
  <si>
    <t>262233634</t>
  </si>
  <si>
    <t>Přesun hmot pro oplocení se svislou nosnou konstrukcí zděnou z cihel, tvárnic, bloků, popř. kovovou nebo dřevěnou vodorovná dopravní vzdálenost do 50 m, pro oplocení výšky přes 3 do 10 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</si>
  <si>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</si>
  <si>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</si>
  <si>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</si>
  <si>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</si>
  <si>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</si>
  <si>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</si>
  <si>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</si>
  <si>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</si>
  <si>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</si>
  <si>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1024</t>
  </si>
  <si>
    <t>-1291444660</t>
  </si>
  <si>
    <t>012303000</t>
  </si>
  <si>
    <t>Geodetické práce po výstavbě</t>
  </si>
  <si>
    <t>1912103345</t>
  </si>
  <si>
    <t>013254000</t>
  </si>
  <si>
    <t>Dokumentace skutečného provedení stavby</t>
  </si>
  <si>
    <t>1144481904</t>
  </si>
  <si>
    <t>VRN3</t>
  </si>
  <si>
    <t>Zařízení staveniště</t>
  </si>
  <si>
    <t>032903000</t>
  </si>
  <si>
    <t>Náklady na provoz a údržbu vybavení staveniště</t>
  </si>
  <si>
    <t>866891762</t>
  </si>
  <si>
    <t>034103000</t>
  </si>
  <si>
    <t>Oplocení staveniště</t>
  </si>
  <si>
    <t>750338331</t>
  </si>
  <si>
    <t>034503000</t>
  </si>
  <si>
    <t>Informační tabule na staveništi</t>
  </si>
  <si>
    <t>577868765</t>
  </si>
  <si>
    <t>035103001</t>
  </si>
  <si>
    <t>Pronájem ploch</t>
  </si>
  <si>
    <t>-1123236146</t>
  </si>
  <si>
    <t>Pronájem ploch - Krajská komunikace</t>
  </si>
  <si>
    <t>VRN4</t>
  </si>
  <si>
    <t>Inženýrská činnost</t>
  </si>
  <si>
    <t>041403000</t>
  </si>
  <si>
    <t>Koordinátor BOZP na staveništi</t>
  </si>
  <si>
    <t>238950602</t>
  </si>
  <si>
    <t>Koordinátor BOZP na staveništi - dohled při vstupu do prostoru kolejiště</t>
  </si>
  <si>
    <t>043134000</t>
  </si>
  <si>
    <t>Zkoušky zatěžovací</t>
  </si>
  <si>
    <t>610789397</t>
  </si>
  <si>
    <t>Zkoušky zatěžovací - statické</t>
  </si>
  <si>
    <t>049103000</t>
  </si>
  <si>
    <t>Náklady vzniklé v souvislosti s realizací stavby</t>
  </si>
  <si>
    <t>516032305</t>
  </si>
  <si>
    <t>Náklady vzniklé v souvislosti s realizací stavby - vytyčení stávajících síťí</t>
  </si>
  <si>
    <t>VRN7</t>
  </si>
  <si>
    <t>Provozní vlivy</t>
  </si>
  <si>
    <t>072103001</t>
  </si>
  <si>
    <t>Projednání DIO a zajištění DIR komunikace II.a III. třídy</t>
  </si>
  <si>
    <t>-430781373</t>
  </si>
  <si>
    <t>072103011</t>
  </si>
  <si>
    <t>Zajištění DIO komunikace II. a III. třídy - jednoduché el. vedení</t>
  </si>
  <si>
    <t>-1385171026</t>
  </si>
  <si>
    <t>Zajištění DIO komunikace II. a III. třídy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</si>
</sst>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/>
      <protection locked="0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0"/>
      <c r="AQ5" s="20"/>
      <c r="AR5" s="18"/>
      <c r="BE5" s="243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0"/>
      <c r="AQ6" s="20"/>
      <c r="AR6" s="18"/>
      <c r="BE6" s="244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44"/>
      <c r="BS7" s="15" t="s">
        <v>6</v>
      </c>
    </row>
    <row r="8" spans="1:74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44"/>
      <c r="BS8" s="15" t="s">
        <v>6</v>
      </c>
    </row>
    <row r="9" spans="1:74" ht="29.25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29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4" t="s">
        <v>28</v>
      </c>
      <c r="AL9" s="20"/>
      <c r="AM9" s="20"/>
      <c r="AN9" s="29" t="s">
        <v>29</v>
      </c>
      <c r="AO9" s="20"/>
      <c r="AP9" s="20"/>
      <c r="AQ9" s="20"/>
      <c r="AR9" s="18"/>
      <c r="BE9" s="244"/>
      <c r="BS9" s="15" t="s">
        <v>6</v>
      </c>
    </row>
    <row r="10" spans="1:74" ht="12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0"/>
      <c r="AR10" s="18"/>
      <c r="BE10" s="244"/>
      <c r="BS10" s="15" t="s">
        <v>6</v>
      </c>
    </row>
    <row r="11" spans="1:74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35</v>
      </c>
      <c r="AO11" s="20"/>
      <c r="AP11" s="20"/>
      <c r="AQ11" s="20"/>
      <c r="AR11" s="18"/>
      <c r="BE11" s="244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4"/>
      <c r="BS12" s="15" t="s">
        <v>6</v>
      </c>
    </row>
    <row r="13" spans="1:74" ht="12" customHeight="1">
      <c r="B13" s="19"/>
      <c r="C13" s="20"/>
      <c r="D13" s="27" t="s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30" t="s">
        <v>37</v>
      </c>
      <c r="AO13" s="20"/>
      <c r="AP13" s="20"/>
      <c r="AQ13" s="20"/>
      <c r="AR13" s="18"/>
      <c r="BE13" s="244"/>
      <c r="BS13" s="15" t="s">
        <v>6</v>
      </c>
    </row>
    <row r="14" spans="1:74" ht="11.25">
      <c r="B14" s="19"/>
      <c r="C14" s="20"/>
      <c r="D14" s="20"/>
      <c r="E14" s="266" t="s">
        <v>37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7" t="s">
        <v>34</v>
      </c>
      <c r="AL14" s="20"/>
      <c r="AM14" s="20"/>
      <c r="AN14" s="30" t="s">
        <v>37</v>
      </c>
      <c r="AO14" s="20"/>
      <c r="AP14" s="20"/>
      <c r="AQ14" s="20"/>
      <c r="AR14" s="18"/>
      <c r="BE14" s="244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4"/>
      <c r="BS15" s="15" t="s">
        <v>4</v>
      </c>
    </row>
    <row r="16" spans="1:74" ht="12" customHeight="1">
      <c r="B16" s="19"/>
      <c r="C16" s="20"/>
      <c r="D16" s="27" t="s">
        <v>38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39</v>
      </c>
      <c r="AO16" s="20"/>
      <c r="AP16" s="20"/>
      <c r="AQ16" s="20"/>
      <c r="AR16" s="18"/>
      <c r="BE16" s="244"/>
      <c r="BS16" s="15" t="s">
        <v>4</v>
      </c>
    </row>
    <row r="17" spans="2:71" ht="18.399999999999999" customHeight="1">
      <c r="B17" s="19"/>
      <c r="C17" s="20"/>
      <c r="D17" s="20"/>
      <c r="E17" s="25" t="s">
        <v>40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41</v>
      </c>
      <c r="AO17" s="20"/>
      <c r="AP17" s="20"/>
      <c r="AQ17" s="20"/>
      <c r="AR17" s="18"/>
      <c r="BE17" s="244"/>
      <c r="BS17" s="15" t="s">
        <v>42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4"/>
      <c r="BS18" s="15" t="s">
        <v>6</v>
      </c>
    </row>
    <row r="19" spans="2:71" ht="12" customHeight="1">
      <c r="B19" s="19"/>
      <c r="C19" s="20"/>
      <c r="D19" s="27" t="s">
        <v>43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41</v>
      </c>
      <c r="AO19" s="20"/>
      <c r="AP19" s="20"/>
      <c r="AQ19" s="20"/>
      <c r="AR19" s="18"/>
      <c r="BE19" s="244"/>
      <c r="BS19" s="15" t="s">
        <v>6</v>
      </c>
    </row>
    <row r="20" spans="2:71" ht="18.399999999999999" customHeight="1">
      <c r="B20" s="19"/>
      <c r="C20" s="20"/>
      <c r="D20" s="20"/>
      <c r="E20" s="25" t="s">
        <v>40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41</v>
      </c>
      <c r="AO20" s="20"/>
      <c r="AP20" s="20"/>
      <c r="AQ20" s="20"/>
      <c r="AR20" s="18"/>
      <c r="BE20" s="244"/>
      <c r="BS20" s="15" t="s">
        <v>42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4"/>
    </row>
    <row r="22" spans="2:71" ht="12" customHeight="1">
      <c r="B22" s="19"/>
      <c r="C22" s="20"/>
      <c r="D22" s="27" t="s">
        <v>44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4"/>
    </row>
    <row r="23" spans="2:71" ht="45" customHeight="1">
      <c r="B23" s="19"/>
      <c r="C23" s="20"/>
      <c r="D23" s="20"/>
      <c r="E23" s="268" t="s">
        <v>45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0"/>
      <c r="AP23" s="20"/>
      <c r="AQ23" s="20"/>
      <c r="AR23" s="18"/>
      <c r="BE23" s="244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4"/>
    </row>
    <row r="25" spans="2:71" ht="6.95" customHeight="1">
      <c r="B25" s="19"/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0"/>
      <c r="AQ25" s="20"/>
      <c r="AR25" s="18"/>
      <c r="BE25" s="244"/>
    </row>
    <row r="26" spans="2:71" s="1" customFormat="1" ht="25.9" customHeight="1">
      <c r="B26" s="33"/>
      <c r="C26" s="34"/>
      <c r="D26" s="35" t="s">
        <v>46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ROUND(AG54,2)</f>
        <v>204189</v>
      </c>
      <c r="AL26" s="246"/>
      <c r="AM26" s="246"/>
      <c r="AN26" s="246"/>
      <c r="AO26" s="246"/>
      <c r="AP26" s="34"/>
      <c r="AQ26" s="34"/>
      <c r="AR26" s="37"/>
      <c r="BE26" s="244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9" t="s">
        <v>47</v>
      </c>
      <c r="M28" s="269"/>
      <c r="N28" s="269"/>
      <c r="O28" s="269"/>
      <c r="P28" s="269"/>
      <c r="Q28" s="34"/>
      <c r="R28" s="34"/>
      <c r="S28" s="34"/>
      <c r="T28" s="34"/>
      <c r="U28" s="34"/>
      <c r="V28" s="34"/>
      <c r="W28" s="269" t="s">
        <v>48</v>
      </c>
      <c r="X28" s="269"/>
      <c r="Y28" s="269"/>
      <c r="Z28" s="269"/>
      <c r="AA28" s="269"/>
      <c r="AB28" s="269"/>
      <c r="AC28" s="269"/>
      <c r="AD28" s="269"/>
      <c r="AE28" s="269"/>
      <c r="AF28" s="34"/>
      <c r="AG28" s="34"/>
      <c r="AH28" s="34"/>
      <c r="AI28" s="34"/>
      <c r="AJ28" s="34"/>
      <c r="AK28" s="269" t="s">
        <v>49</v>
      </c>
      <c r="AL28" s="269"/>
      <c r="AM28" s="269"/>
      <c r="AN28" s="269"/>
      <c r="AO28" s="269"/>
      <c r="AP28" s="34"/>
      <c r="AQ28" s="34"/>
      <c r="AR28" s="37"/>
      <c r="BE28" s="244"/>
    </row>
    <row r="29" spans="2:71" s="2" customFormat="1" ht="14.45" customHeight="1">
      <c r="B29" s="38"/>
      <c r="C29" s="39"/>
      <c r="D29" s="27" t="s">
        <v>50</v>
      </c>
      <c r="E29" s="39"/>
      <c r="F29" s="27" t="s">
        <v>51</v>
      </c>
      <c r="G29" s="39"/>
      <c r="H29" s="39"/>
      <c r="I29" s="39"/>
      <c r="J29" s="39"/>
      <c r="K29" s="39"/>
      <c r="L29" s="270">
        <v>0.21</v>
      </c>
      <c r="M29" s="242"/>
      <c r="N29" s="242"/>
      <c r="O29" s="242"/>
      <c r="P29" s="242"/>
      <c r="Q29" s="39"/>
      <c r="R29" s="39"/>
      <c r="S29" s="39"/>
      <c r="T29" s="39"/>
      <c r="U29" s="39"/>
      <c r="V29" s="39"/>
      <c r="W29" s="241">
        <f>ROUND(AZ54, 2)</f>
        <v>204189</v>
      </c>
      <c r="X29" s="242"/>
      <c r="Y29" s="242"/>
      <c r="Z29" s="242"/>
      <c r="AA29" s="242"/>
      <c r="AB29" s="242"/>
      <c r="AC29" s="242"/>
      <c r="AD29" s="242"/>
      <c r="AE29" s="242"/>
      <c r="AF29" s="39"/>
      <c r="AG29" s="39"/>
      <c r="AH29" s="39"/>
      <c r="AI29" s="39"/>
      <c r="AJ29" s="39"/>
      <c r="AK29" s="241">
        <f>ROUND(AV54, 2)</f>
        <v>42879.69</v>
      </c>
      <c r="AL29" s="242"/>
      <c r="AM29" s="242"/>
      <c r="AN29" s="242"/>
      <c r="AO29" s="242"/>
      <c r="AP29" s="39"/>
      <c r="AQ29" s="39"/>
      <c r="AR29" s="40"/>
      <c r="BE29" s="244"/>
    </row>
    <row r="30" spans="2:71" s="2" customFormat="1" ht="14.45" customHeight="1">
      <c r="B30" s="38"/>
      <c r="C30" s="39"/>
      <c r="D30" s="39"/>
      <c r="E30" s="39"/>
      <c r="F30" s="27" t="s">
        <v>52</v>
      </c>
      <c r="G30" s="39"/>
      <c r="H30" s="39"/>
      <c r="I30" s="39"/>
      <c r="J30" s="39"/>
      <c r="K30" s="39"/>
      <c r="L30" s="270">
        <v>0.15</v>
      </c>
      <c r="M30" s="242"/>
      <c r="N30" s="242"/>
      <c r="O30" s="242"/>
      <c r="P30" s="242"/>
      <c r="Q30" s="39"/>
      <c r="R30" s="39"/>
      <c r="S30" s="39"/>
      <c r="T30" s="39"/>
      <c r="U30" s="39"/>
      <c r="V30" s="39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9"/>
      <c r="AG30" s="39"/>
      <c r="AH30" s="39"/>
      <c r="AI30" s="39"/>
      <c r="AJ30" s="39"/>
      <c r="AK30" s="241">
        <f>ROUND(AW54, 2)</f>
        <v>0</v>
      </c>
      <c r="AL30" s="242"/>
      <c r="AM30" s="242"/>
      <c r="AN30" s="242"/>
      <c r="AO30" s="242"/>
      <c r="AP30" s="39"/>
      <c r="AQ30" s="39"/>
      <c r="AR30" s="40"/>
      <c r="BE30" s="244"/>
    </row>
    <row r="31" spans="2:71" s="2" customFormat="1" ht="14.45" hidden="1" customHeight="1">
      <c r="B31" s="38"/>
      <c r="C31" s="39"/>
      <c r="D31" s="39"/>
      <c r="E31" s="39"/>
      <c r="F31" s="27" t="s">
        <v>53</v>
      </c>
      <c r="G31" s="39"/>
      <c r="H31" s="39"/>
      <c r="I31" s="39"/>
      <c r="J31" s="39"/>
      <c r="K31" s="39"/>
      <c r="L31" s="270">
        <v>0.21</v>
      </c>
      <c r="M31" s="242"/>
      <c r="N31" s="242"/>
      <c r="O31" s="242"/>
      <c r="P31" s="242"/>
      <c r="Q31" s="39"/>
      <c r="R31" s="39"/>
      <c r="S31" s="39"/>
      <c r="T31" s="39"/>
      <c r="U31" s="39"/>
      <c r="V31" s="39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9"/>
      <c r="AG31" s="39"/>
      <c r="AH31" s="39"/>
      <c r="AI31" s="39"/>
      <c r="AJ31" s="39"/>
      <c r="AK31" s="241">
        <v>0</v>
      </c>
      <c r="AL31" s="242"/>
      <c r="AM31" s="242"/>
      <c r="AN31" s="242"/>
      <c r="AO31" s="242"/>
      <c r="AP31" s="39"/>
      <c r="AQ31" s="39"/>
      <c r="AR31" s="40"/>
      <c r="BE31" s="244"/>
    </row>
    <row r="32" spans="2:71" s="2" customFormat="1" ht="14.45" hidden="1" customHeight="1">
      <c r="B32" s="38"/>
      <c r="C32" s="39"/>
      <c r="D32" s="39"/>
      <c r="E32" s="39"/>
      <c r="F32" s="27" t="s">
        <v>54</v>
      </c>
      <c r="G32" s="39"/>
      <c r="H32" s="39"/>
      <c r="I32" s="39"/>
      <c r="J32" s="39"/>
      <c r="K32" s="39"/>
      <c r="L32" s="270">
        <v>0.15</v>
      </c>
      <c r="M32" s="242"/>
      <c r="N32" s="242"/>
      <c r="O32" s="242"/>
      <c r="P32" s="242"/>
      <c r="Q32" s="39"/>
      <c r="R32" s="39"/>
      <c r="S32" s="39"/>
      <c r="T32" s="39"/>
      <c r="U32" s="39"/>
      <c r="V32" s="39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9"/>
      <c r="AG32" s="39"/>
      <c r="AH32" s="39"/>
      <c r="AI32" s="39"/>
      <c r="AJ32" s="39"/>
      <c r="AK32" s="241">
        <v>0</v>
      </c>
      <c r="AL32" s="242"/>
      <c r="AM32" s="242"/>
      <c r="AN32" s="242"/>
      <c r="AO32" s="242"/>
      <c r="AP32" s="39"/>
      <c r="AQ32" s="39"/>
      <c r="AR32" s="40"/>
      <c r="BE32" s="244"/>
    </row>
    <row r="33" spans="2:44" s="2" customFormat="1" ht="14.45" hidden="1" customHeight="1">
      <c r="B33" s="38"/>
      <c r="C33" s="39"/>
      <c r="D33" s="39"/>
      <c r="E33" s="39"/>
      <c r="F33" s="27" t="s">
        <v>55</v>
      </c>
      <c r="G33" s="39"/>
      <c r="H33" s="39"/>
      <c r="I33" s="39"/>
      <c r="J33" s="39"/>
      <c r="K33" s="39"/>
      <c r="L33" s="270">
        <v>0</v>
      </c>
      <c r="M33" s="242"/>
      <c r="N33" s="242"/>
      <c r="O33" s="242"/>
      <c r="P33" s="242"/>
      <c r="Q33" s="39"/>
      <c r="R33" s="39"/>
      <c r="S33" s="39"/>
      <c r="T33" s="39"/>
      <c r="U33" s="39"/>
      <c r="V33" s="39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9"/>
      <c r="AG33" s="39"/>
      <c r="AH33" s="39"/>
      <c r="AI33" s="39"/>
      <c r="AJ33" s="39"/>
      <c r="AK33" s="241">
        <v>0</v>
      </c>
      <c r="AL33" s="242"/>
      <c r="AM33" s="242"/>
      <c r="AN33" s="242"/>
      <c r="AO33" s="242"/>
      <c r="AP33" s="39"/>
      <c r="AQ33" s="39"/>
      <c r="AR33" s="40"/>
    </row>
    <row r="34" spans="2:44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" customHeight="1">
      <c r="B35" s="33"/>
      <c r="C35" s="41"/>
      <c r="D35" s="42" t="s">
        <v>56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57</v>
      </c>
      <c r="U35" s="43"/>
      <c r="V35" s="43"/>
      <c r="W35" s="43"/>
      <c r="X35" s="247" t="s">
        <v>58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247068.69</v>
      </c>
      <c r="AL35" s="248"/>
      <c r="AM35" s="248"/>
      <c r="AN35" s="248"/>
      <c r="AO35" s="250"/>
      <c r="AP35" s="41"/>
      <c r="AQ35" s="41"/>
      <c r="AR35" s="37"/>
    </row>
    <row r="36" spans="2:44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5" customHeight="1">
      <c r="B42" s="33"/>
      <c r="C42" s="21" t="s">
        <v>59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01/2018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0" t="str">
        <f>K6</f>
        <v>Nymburk, přechod trati ulice Pražská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1"/>
      <c r="AQ45" s="51"/>
      <c r="AR45" s="52"/>
    </row>
    <row r="46" spans="2:44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Nymburk, ul. Pražská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62" t="str">
        <f>IF(AN8= "","",AN8)</f>
        <v>10. 3. 2020</v>
      </c>
      <c r="AN47" s="262"/>
      <c r="AO47" s="34"/>
      <c r="AP47" s="34"/>
      <c r="AQ47" s="34"/>
      <c r="AR47" s="37"/>
    </row>
    <row r="48" spans="2:44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7" t="s">
        <v>30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Město Nymburk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38</v>
      </c>
      <c r="AJ49" s="34"/>
      <c r="AK49" s="34"/>
      <c r="AL49" s="34"/>
      <c r="AM49" s="258" t="str">
        <f>IF(E17="","",E17)</f>
        <v>Martin Toms</v>
      </c>
      <c r="AN49" s="259"/>
      <c r="AO49" s="259"/>
      <c r="AP49" s="259"/>
      <c r="AQ49" s="34"/>
      <c r="AR49" s="37"/>
      <c r="AS49" s="252" t="s">
        <v>60</v>
      </c>
      <c r="AT49" s="253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7" t="s">
        <v>36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43</v>
      </c>
      <c r="AJ50" s="34"/>
      <c r="AK50" s="34"/>
      <c r="AL50" s="34"/>
      <c r="AM50" s="258" t="str">
        <f>IF(E20="","",E20)</f>
        <v>Martin Toms</v>
      </c>
      <c r="AN50" s="259"/>
      <c r="AO50" s="259"/>
      <c r="AP50" s="259"/>
      <c r="AQ50" s="34"/>
      <c r="AR50" s="37"/>
      <c r="AS50" s="254"/>
      <c r="AT50" s="255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6"/>
      <c r="AT51" s="257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78" t="s">
        <v>61</v>
      </c>
      <c r="D52" s="272"/>
      <c r="E52" s="272"/>
      <c r="F52" s="272"/>
      <c r="G52" s="272"/>
      <c r="H52" s="61"/>
      <c r="I52" s="271" t="s">
        <v>62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3" t="s">
        <v>63</v>
      </c>
      <c r="AH52" s="272"/>
      <c r="AI52" s="272"/>
      <c r="AJ52" s="272"/>
      <c r="AK52" s="272"/>
      <c r="AL52" s="272"/>
      <c r="AM52" s="272"/>
      <c r="AN52" s="271" t="s">
        <v>64</v>
      </c>
      <c r="AO52" s="272"/>
      <c r="AP52" s="272"/>
      <c r="AQ52" s="62" t="s">
        <v>65</v>
      </c>
      <c r="AR52" s="37"/>
      <c r="AS52" s="63" t="s">
        <v>66</v>
      </c>
      <c r="AT52" s="64" t="s">
        <v>67</v>
      </c>
      <c r="AU52" s="64" t="s">
        <v>68</v>
      </c>
      <c r="AV52" s="64" t="s">
        <v>69</v>
      </c>
      <c r="AW52" s="64" t="s">
        <v>70</v>
      </c>
      <c r="AX52" s="64" t="s">
        <v>71</v>
      </c>
      <c r="AY52" s="64" t="s">
        <v>72</v>
      </c>
      <c r="AZ52" s="64" t="s">
        <v>73</v>
      </c>
      <c r="BA52" s="64" t="s">
        <v>74</v>
      </c>
      <c r="BB52" s="64" t="s">
        <v>75</v>
      </c>
      <c r="BC52" s="64" t="s">
        <v>76</v>
      </c>
      <c r="BD52" s="65" t="s">
        <v>77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78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6">
        <f>ROUND(SUM(AG55:AG60),2)</f>
        <v>204189</v>
      </c>
      <c r="AH54" s="276"/>
      <c r="AI54" s="276"/>
      <c r="AJ54" s="276"/>
      <c r="AK54" s="276"/>
      <c r="AL54" s="276"/>
      <c r="AM54" s="276"/>
      <c r="AN54" s="277">
        <f t="shared" ref="AN54:AN60" si="0">SUM(AG54,AT54)</f>
        <v>247068.69</v>
      </c>
      <c r="AO54" s="277"/>
      <c r="AP54" s="277"/>
      <c r="AQ54" s="73" t="s">
        <v>41</v>
      </c>
      <c r="AR54" s="74"/>
      <c r="AS54" s="75">
        <f>ROUND(SUM(AS55:AS60),2)</f>
        <v>0</v>
      </c>
      <c r="AT54" s="76">
        <f t="shared" ref="AT54:AT60" si="1">ROUND(SUM(AV54:AW54),2)</f>
        <v>42879.69</v>
      </c>
      <c r="AU54" s="77">
        <f>ROUND(SUM(AU55:AU60),5)</f>
        <v>0</v>
      </c>
      <c r="AV54" s="76">
        <f>ROUND(AZ54*L29,2)</f>
        <v>42879.69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ROUND(SUM(AZ55:AZ60),2)</f>
        <v>204189</v>
      </c>
      <c r="BA54" s="76">
        <f>ROUND(SUM(BA55:BA60),2)</f>
        <v>0</v>
      </c>
      <c r="BB54" s="76">
        <f>ROUND(SUM(BB55:BB60),2)</f>
        <v>0</v>
      </c>
      <c r="BC54" s="76">
        <f>ROUND(SUM(BC55:BC60),2)</f>
        <v>0</v>
      </c>
      <c r="BD54" s="78">
        <f>ROUND(SUM(BD55:BD60),2)</f>
        <v>0</v>
      </c>
      <c r="BS54" s="79" t="s">
        <v>79</v>
      </c>
      <c r="BT54" s="79" t="s">
        <v>80</v>
      </c>
      <c r="BU54" s="80" t="s">
        <v>81</v>
      </c>
      <c r="BV54" s="79" t="s">
        <v>82</v>
      </c>
      <c r="BW54" s="79" t="s">
        <v>5</v>
      </c>
      <c r="BX54" s="79" t="s">
        <v>83</v>
      </c>
      <c r="CL54" s="79" t="s">
        <v>19</v>
      </c>
    </row>
    <row r="55" spans="1:91" s="5" customFormat="1" ht="16.5" customHeight="1">
      <c r="A55" s="81" t="s">
        <v>84</v>
      </c>
      <c r="B55" s="82"/>
      <c r="C55" s="83"/>
      <c r="D55" s="279" t="s">
        <v>85</v>
      </c>
      <c r="E55" s="279"/>
      <c r="F55" s="279"/>
      <c r="G55" s="279"/>
      <c r="H55" s="279"/>
      <c r="I55" s="84"/>
      <c r="J55" s="279" t="s">
        <v>86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4">
        <f>'SO 001 - Příprava území'!J30</f>
        <v>0</v>
      </c>
      <c r="AH55" s="275"/>
      <c r="AI55" s="275"/>
      <c r="AJ55" s="275"/>
      <c r="AK55" s="275"/>
      <c r="AL55" s="275"/>
      <c r="AM55" s="275"/>
      <c r="AN55" s="274">
        <f t="shared" si="0"/>
        <v>0</v>
      </c>
      <c r="AO55" s="275"/>
      <c r="AP55" s="275"/>
      <c r="AQ55" s="85" t="s">
        <v>87</v>
      </c>
      <c r="AR55" s="86"/>
      <c r="AS55" s="87">
        <v>0</v>
      </c>
      <c r="AT55" s="88">
        <f t="shared" si="1"/>
        <v>0</v>
      </c>
      <c r="AU55" s="89">
        <f>'SO 001 - Příprava území'!P83</f>
        <v>0</v>
      </c>
      <c r="AV55" s="88">
        <f>'SO 001 - Příprava území'!J33</f>
        <v>0</v>
      </c>
      <c r="AW55" s="88">
        <f>'SO 001 - Příprava území'!J34</f>
        <v>0</v>
      </c>
      <c r="AX55" s="88">
        <f>'SO 001 - Příprava území'!J35</f>
        <v>0</v>
      </c>
      <c r="AY55" s="88">
        <f>'SO 001 - Příprava území'!J36</f>
        <v>0</v>
      </c>
      <c r="AZ55" s="88">
        <f>'SO 001 - Příprava území'!F33</f>
        <v>0</v>
      </c>
      <c r="BA55" s="88">
        <f>'SO 001 - Příprava území'!F34</f>
        <v>0</v>
      </c>
      <c r="BB55" s="88">
        <f>'SO 001 - Příprava území'!F35</f>
        <v>0</v>
      </c>
      <c r="BC55" s="88">
        <f>'SO 001 - Příprava území'!F36</f>
        <v>0</v>
      </c>
      <c r="BD55" s="90">
        <f>'SO 001 - Příprava území'!F37</f>
        <v>0</v>
      </c>
      <c r="BT55" s="91" t="s">
        <v>88</v>
      </c>
      <c r="BV55" s="91" t="s">
        <v>82</v>
      </c>
      <c r="BW55" s="91" t="s">
        <v>89</v>
      </c>
      <c r="BX55" s="91" t="s">
        <v>5</v>
      </c>
      <c r="CL55" s="91" t="s">
        <v>19</v>
      </c>
      <c r="CM55" s="91" t="s">
        <v>90</v>
      </c>
    </row>
    <row r="56" spans="1:91" s="5" customFormat="1" ht="16.5" customHeight="1">
      <c r="A56" s="81" t="s">
        <v>84</v>
      </c>
      <c r="B56" s="82"/>
      <c r="C56" s="83"/>
      <c r="D56" s="279" t="s">
        <v>91</v>
      </c>
      <c r="E56" s="279"/>
      <c r="F56" s="279"/>
      <c r="G56" s="279"/>
      <c r="H56" s="279"/>
      <c r="I56" s="84"/>
      <c r="J56" s="279" t="s">
        <v>92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4">
        <f>'SO 101 - Komunikace pro pěší'!J30</f>
        <v>0</v>
      </c>
      <c r="AH56" s="275"/>
      <c r="AI56" s="275"/>
      <c r="AJ56" s="275"/>
      <c r="AK56" s="275"/>
      <c r="AL56" s="275"/>
      <c r="AM56" s="275"/>
      <c r="AN56" s="274">
        <f t="shared" si="0"/>
        <v>0</v>
      </c>
      <c r="AO56" s="275"/>
      <c r="AP56" s="275"/>
      <c r="AQ56" s="85" t="s">
        <v>87</v>
      </c>
      <c r="AR56" s="86"/>
      <c r="AS56" s="87">
        <v>0</v>
      </c>
      <c r="AT56" s="88">
        <f t="shared" si="1"/>
        <v>0</v>
      </c>
      <c r="AU56" s="89">
        <f>'SO 101 - Komunikace pro pěší'!P87</f>
        <v>0</v>
      </c>
      <c r="AV56" s="88">
        <f>'SO 101 - Komunikace pro pěší'!J33</f>
        <v>0</v>
      </c>
      <c r="AW56" s="88">
        <f>'SO 101 - Komunikace pro pěší'!J34</f>
        <v>0</v>
      </c>
      <c r="AX56" s="88">
        <f>'SO 101 - Komunikace pro pěší'!J35</f>
        <v>0</v>
      </c>
      <c r="AY56" s="88">
        <f>'SO 101 - Komunikace pro pěší'!J36</f>
        <v>0</v>
      </c>
      <c r="AZ56" s="88">
        <f>'SO 101 - Komunikace pro pěší'!F33</f>
        <v>0</v>
      </c>
      <c r="BA56" s="88">
        <f>'SO 101 - Komunikace pro pěší'!F34</f>
        <v>0</v>
      </c>
      <c r="BB56" s="88">
        <f>'SO 101 - Komunikace pro pěší'!F35</f>
        <v>0</v>
      </c>
      <c r="BC56" s="88">
        <f>'SO 101 - Komunikace pro pěší'!F36</f>
        <v>0</v>
      </c>
      <c r="BD56" s="90">
        <f>'SO 101 - Komunikace pro pěší'!F37</f>
        <v>0</v>
      </c>
      <c r="BT56" s="91" t="s">
        <v>88</v>
      </c>
      <c r="BV56" s="91" t="s">
        <v>82</v>
      </c>
      <c r="BW56" s="91" t="s">
        <v>93</v>
      </c>
      <c r="BX56" s="91" t="s">
        <v>5</v>
      </c>
      <c r="CL56" s="91" t="s">
        <v>19</v>
      </c>
      <c r="CM56" s="91" t="s">
        <v>90</v>
      </c>
    </row>
    <row r="57" spans="1:91" s="5" customFormat="1" ht="16.5" customHeight="1">
      <c r="A57" s="81" t="s">
        <v>84</v>
      </c>
      <c r="B57" s="82"/>
      <c r="C57" s="83"/>
      <c r="D57" s="279" t="s">
        <v>94</v>
      </c>
      <c r="E57" s="279"/>
      <c r="F57" s="279"/>
      <c r="G57" s="279"/>
      <c r="H57" s="279"/>
      <c r="I57" s="84"/>
      <c r="J57" s="279" t="s">
        <v>95</v>
      </c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74">
        <f>'SO 401 - Veřejné osvětlení'!J30</f>
        <v>0</v>
      </c>
      <c r="AH57" s="275"/>
      <c r="AI57" s="275"/>
      <c r="AJ57" s="275"/>
      <c r="AK57" s="275"/>
      <c r="AL57" s="275"/>
      <c r="AM57" s="275"/>
      <c r="AN57" s="274">
        <f t="shared" si="0"/>
        <v>0</v>
      </c>
      <c r="AO57" s="275"/>
      <c r="AP57" s="275"/>
      <c r="AQ57" s="85" t="s">
        <v>87</v>
      </c>
      <c r="AR57" s="86"/>
      <c r="AS57" s="87">
        <v>0</v>
      </c>
      <c r="AT57" s="88">
        <f t="shared" si="1"/>
        <v>0</v>
      </c>
      <c r="AU57" s="89">
        <f>'SO 401 - Veřejné osvětlení'!P82</f>
        <v>0</v>
      </c>
      <c r="AV57" s="88">
        <f>'SO 401 - Veřejné osvětlení'!J33</f>
        <v>0</v>
      </c>
      <c r="AW57" s="88">
        <f>'SO 401 - Veřejné osvětlení'!J34</f>
        <v>0</v>
      </c>
      <c r="AX57" s="88">
        <f>'SO 401 - Veřejné osvětlení'!J35</f>
        <v>0</v>
      </c>
      <c r="AY57" s="88">
        <f>'SO 401 - Veřejné osvětlení'!J36</f>
        <v>0</v>
      </c>
      <c r="AZ57" s="88">
        <f>'SO 401 - Veřejné osvětlení'!F33</f>
        <v>0</v>
      </c>
      <c r="BA57" s="88">
        <f>'SO 401 - Veřejné osvětlení'!F34</f>
        <v>0</v>
      </c>
      <c r="BB57" s="88">
        <f>'SO 401 - Veřejné osvětlení'!F35</f>
        <v>0</v>
      </c>
      <c r="BC57" s="88">
        <f>'SO 401 - Veřejné osvětlení'!F36</f>
        <v>0</v>
      </c>
      <c r="BD57" s="90">
        <f>'SO 401 - Veřejné osvětlení'!F37</f>
        <v>0</v>
      </c>
      <c r="BT57" s="91" t="s">
        <v>88</v>
      </c>
      <c r="BV57" s="91" t="s">
        <v>82</v>
      </c>
      <c r="BW57" s="91" t="s">
        <v>96</v>
      </c>
      <c r="BX57" s="91" t="s">
        <v>5</v>
      </c>
      <c r="CL57" s="91" t="s">
        <v>19</v>
      </c>
      <c r="CM57" s="91" t="s">
        <v>90</v>
      </c>
    </row>
    <row r="58" spans="1:91" s="5" customFormat="1" ht="16.5" customHeight="1">
      <c r="A58" s="81" t="s">
        <v>84</v>
      </c>
      <c r="B58" s="82"/>
      <c r="C58" s="83"/>
      <c r="D58" s="279" t="s">
        <v>97</v>
      </c>
      <c r="E58" s="279"/>
      <c r="F58" s="279"/>
      <c r="G58" s="279"/>
      <c r="H58" s="279"/>
      <c r="I58" s="84"/>
      <c r="J58" s="279" t="s">
        <v>98</v>
      </c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4">
        <f>'SO 402 - Přeložka telekom...'!J30</f>
        <v>204189</v>
      </c>
      <c r="AH58" s="275"/>
      <c r="AI58" s="275"/>
      <c r="AJ58" s="275"/>
      <c r="AK58" s="275"/>
      <c r="AL58" s="275"/>
      <c r="AM58" s="275"/>
      <c r="AN58" s="274">
        <f t="shared" si="0"/>
        <v>247068.69</v>
      </c>
      <c r="AO58" s="275"/>
      <c r="AP58" s="275"/>
      <c r="AQ58" s="85" t="s">
        <v>87</v>
      </c>
      <c r="AR58" s="86"/>
      <c r="AS58" s="87">
        <v>0</v>
      </c>
      <c r="AT58" s="88">
        <f t="shared" si="1"/>
        <v>42879.69</v>
      </c>
      <c r="AU58" s="89">
        <f>'SO 402 - Přeložka telekom...'!P80</f>
        <v>0</v>
      </c>
      <c r="AV58" s="88">
        <f>'SO 402 - Přeložka telekom...'!J33</f>
        <v>42879.69</v>
      </c>
      <c r="AW58" s="88">
        <f>'SO 402 - Přeložka telekom...'!J34</f>
        <v>0</v>
      </c>
      <c r="AX58" s="88">
        <f>'SO 402 - Přeložka telekom...'!J35</f>
        <v>0</v>
      </c>
      <c r="AY58" s="88">
        <f>'SO 402 - Přeložka telekom...'!J36</f>
        <v>0</v>
      </c>
      <c r="AZ58" s="88">
        <f>'SO 402 - Přeložka telekom...'!F33</f>
        <v>204189</v>
      </c>
      <c r="BA58" s="88">
        <f>'SO 402 - Přeložka telekom...'!F34</f>
        <v>0</v>
      </c>
      <c r="BB58" s="88">
        <f>'SO 402 - Přeložka telekom...'!F35</f>
        <v>0</v>
      </c>
      <c r="BC58" s="88">
        <f>'SO 402 - Přeložka telekom...'!F36</f>
        <v>0</v>
      </c>
      <c r="BD58" s="90">
        <f>'SO 402 - Přeložka telekom...'!F37</f>
        <v>0</v>
      </c>
      <c r="BT58" s="91" t="s">
        <v>88</v>
      </c>
      <c r="BV58" s="91" t="s">
        <v>82</v>
      </c>
      <c r="BW58" s="91" t="s">
        <v>99</v>
      </c>
      <c r="BX58" s="91" t="s">
        <v>5</v>
      </c>
      <c r="CL58" s="91" t="s">
        <v>19</v>
      </c>
      <c r="CM58" s="91" t="s">
        <v>90</v>
      </c>
    </row>
    <row r="59" spans="1:91" s="5" customFormat="1" ht="16.5" customHeight="1">
      <c r="A59" s="81" t="s">
        <v>84</v>
      </c>
      <c r="B59" s="82"/>
      <c r="C59" s="83"/>
      <c r="D59" s="279" t="s">
        <v>100</v>
      </c>
      <c r="E59" s="279"/>
      <c r="F59" s="279"/>
      <c r="G59" s="279"/>
      <c r="H59" s="279"/>
      <c r="I59" s="84"/>
      <c r="J59" s="279" t="s">
        <v>101</v>
      </c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4">
        <f>'SO 701 - Oplocení'!J30</f>
        <v>0</v>
      </c>
      <c r="AH59" s="275"/>
      <c r="AI59" s="275"/>
      <c r="AJ59" s="275"/>
      <c r="AK59" s="275"/>
      <c r="AL59" s="275"/>
      <c r="AM59" s="275"/>
      <c r="AN59" s="274">
        <f t="shared" si="0"/>
        <v>0</v>
      </c>
      <c r="AO59" s="275"/>
      <c r="AP59" s="275"/>
      <c r="AQ59" s="85" t="s">
        <v>87</v>
      </c>
      <c r="AR59" s="86"/>
      <c r="AS59" s="87">
        <v>0</v>
      </c>
      <c r="AT59" s="88">
        <f t="shared" si="1"/>
        <v>0</v>
      </c>
      <c r="AU59" s="89">
        <f>'SO 701 - Oplocení'!P84</f>
        <v>0</v>
      </c>
      <c r="AV59" s="88">
        <f>'SO 701 - Oplocení'!J33</f>
        <v>0</v>
      </c>
      <c r="AW59" s="88">
        <f>'SO 701 - Oplocení'!J34</f>
        <v>0</v>
      </c>
      <c r="AX59" s="88">
        <f>'SO 701 - Oplocení'!J35</f>
        <v>0</v>
      </c>
      <c r="AY59" s="88">
        <f>'SO 701 - Oplocení'!J36</f>
        <v>0</v>
      </c>
      <c r="AZ59" s="88">
        <f>'SO 701 - Oplocení'!F33</f>
        <v>0</v>
      </c>
      <c r="BA59" s="88">
        <f>'SO 701 - Oplocení'!F34</f>
        <v>0</v>
      </c>
      <c r="BB59" s="88">
        <f>'SO 701 - Oplocení'!F35</f>
        <v>0</v>
      </c>
      <c r="BC59" s="88">
        <f>'SO 701 - Oplocení'!F36</f>
        <v>0</v>
      </c>
      <c r="BD59" s="90">
        <f>'SO 701 - Oplocení'!F37</f>
        <v>0</v>
      </c>
      <c r="BT59" s="91" t="s">
        <v>88</v>
      </c>
      <c r="BV59" s="91" t="s">
        <v>82</v>
      </c>
      <c r="BW59" s="91" t="s">
        <v>102</v>
      </c>
      <c r="BX59" s="91" t="s">
        <v>5</v>
      </c>
      <c r="CL59" s="91" t="s">
        <v>19</v>
      </c>
      <c r="CM59" s="91" t="s">
        <v>90</v>
      </c>
    </row>
    <row r="60" spans="1:91" s="5" customFormat="1" ht="16.5" customHeight="1">
      <c r="A60" s="81" t="s">
        <v>84</v>
      </c>
      <c r="B60" s="82"/>
      <c r="C60" s="83"/>
      <c r="D60" s="279" t="s">
        <v>103</v>
      </c>
      <c r="E60" s="279"/>
      <c r="F60" s="279"/>
      <c r="G60" s="279"/>
      <c r="H60" s="279"/>
      <c r="I60" s="84"/>
      <c r="J60" s="279" t="s">
        <v>104</v>
      </c>
      <c r="K60" s="279"/>
      <c r="L60" s="279"/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79"/>
      <c r="AA60" s="279"/>
      <c r="AB60" s="279"/>
      <c r="AC60" s="279"/>
      <c r="AD60" s="279"/>
      <c r="AE60" s="279"/>
      <c r="AF60" s="279"/>
      <c r="AG60" s="274">
        <f>'VRN - Vedlejší rozpočtové...'!J30</f>
        <v>0</v>
      </c>
      <c r="AH60" s="275"/>
      <c r="AI60" s="275"/>
      <c r="AJ60" s="275"/>
      <c r="AK60" s="275"/>
      <c r="AL60" s="275"/>
      <c r="AM60" s="275"/>
      <c r="AN60" s="274">
        <f t="shared" si="0"/>
        <v>0</v>
      </c>
      <c r="AO60" s="275"/>
      <c r="AP60" s="275"/>
      <c r="AQ60" s="85" t="s">
        <v>87</v>
      </c>
      <c r="AR60" s="86"/>
      <c r="AS60" s="92">
        <v>0</v>
      </c>
      <c r="AT60" s="93">
        <f t="shared" si="1"/>
        <v>0</v>
      </c>
      <c r="AU60" s="94">
        <f>'VRN - Vedlejší rozpočtové...'!P84</f>
        <v>0</v>
      </c>
      <c r="AV60" s="93">
        <f>'VRN - Vedlejší rozpočtové...'!J33</f>
        <v>0</v>
      </c>
      <c r="AW60" s="93">
        <f>'VRN - Vedlejší rozpočtové...'!J34</f>
        <v>0</v>
      </c>
      <c r="AX60" s="93">
        <f>'VRN - Vedlejší rozpočtové...'!J35</f>
        <v>0</v>
      </c>
      <c r="AY60" s="93">
        <f>'VRN - Vedlejší rozpočtové...'!J36</f>
        <v>0</v>
      </c>
      <c r="AZ60" s="93">
        <f>'VRN - Vedlejší rozpočtové...'!F33</f>
        <v>0</v>
      </c>
      <c r="BA60" s="93">
        <f>'VRN - Vedlejší rozpočtové...'!F34</f>
        <v>0</v>
      </c>
      <c r="BB60" s="93">
        <f>'VRN - Vedlejší rozpočtové...'!F35</f>
        <v>0</v>
      </c>
      <c r="BC60" s="93">
        <f>'VRN - Vedlejší rozpočtové...'!F36</f>
        <v>0</v>
      </c>
      <c r="BD60" s="95">
        <f>'VRN - Vedlejší rozpočtové...'!F37</f>
        <v>0</v>
      </c>
      <c r="BT60" s="91" t="s">
        <v>88</v>
      </c>
      <c r="BV60" s="91" t="s">
        <v>82</v>
      </c>
      <c r="BW60" s="91" t="s">
        <v>105</v>
      </c>
      <c r="BX60" s="91" t="s">
        <v>5</v>
      </c>
      <c r="CL60" s="91" t="s">
        <v>19</v>
      </c>
      <c r="CM60" s="91" t="s">
        <v>90</v>
      </c>
    </row>
    <row r="61" spans="1:91" s="1" customFormat="1" ht="30" customHeight="1"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7"/>
    </row>
    <row r="62" spans="1:91" s="1" customFormat="1" ht="6.95" customHeight="1"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37"/>
    </row>
  </sheetData>
  <sheetProtection algorithmName="SHA-512" hashValue="l1Xqu6FsdiHq56rBJAMM4z2A4GGjmEFzy7l+EWaCDiQD/b5fBR5TZSI0EThid8mMc/Rim33FuNRyuBz8PYLuUg==" saltValue="OZVnvz9frOv0kZXzuMV4sBM6WWiLWSFfvIvvs+ke0vcWpqzbOZBobbv2FrcyQ2TsDPo5Gr4RNHHJcTheSbSoUA==" spinCount="100000" sheet="1" objects="1" scenarios="1" formatColumns="0" formatRows="0"/>
  <mergeCells count="62">
    <mergeCell ref="D60:H60"/>
    <mergeCell ref="J60:AF60"/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9:AP59"/>
    <mergeCell ref="AG59:AM59"/>
    <mergeCell ref="AN60:AP60"/>
    <mergeCell ref="AG60:AM60"/>
    <mergeCell ref="AG54:AM54"/>
    <mergeCell ref="AN54:AP54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01 - Příprava území'!C2" display="/" xr:uid="{00000000-0004-0000-0000-000000000000}"/>
    <hyperlink ref="A56" location="'SO 101 - Komunikace pro pěší'!C2" display="/" xr:uid="{00000000-0004-0000-0000-000001000000}"/>
    <hyperlink ref="A57" location="'SO 401 - Veřejné osvětlení'!C2" display="/" xr:uid="{00000000-0004-0000-0000-000002000000}"/>
    <hyperlink ref="A58" location="'SO 402 - Přeložka telekom...'!C2" display="/" xr:uid="{00000000-0004-0000-0000-000003000000}"/>
    <hyperlink ref="A59" location="'SO 701 - Oplocení'!C2" display="/" xr:uid="{00000000-0004-0000-0000-000004000000}"/>
    <hyperlink ref="A60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89</v>
      </c>
      <c r="AZ2" s="97" t="s">
        <v>106</v>
      </c>
      <c r="BA2" s="97" t="s">
        <v>107</v>
      </c>
      <c r="BB2" s="97" t="s">
        <v>108</v>
      </c>
      <c r="BC2" s="97" t="s">
        <v>109</v>
      </c>
      <c r="BD2" s="97" t="s">
        <v>90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  <c r="AZ3" s="97" t="s">
        <v>110</v>
      </c>
      <c r="BA3" s="97" t="s">
        <v>111</v>
      </c>
      <c r="BB3" s="97" t="s">
        <v>112</v>
      </c>
      <c r="BC3" s="97" t="s">
        <v>113</v>
      </c>
      <c r="BD3" s="97" t="s">
        <v>90</v>
      </c>
    </row>
    <row r="4" spans="2:56" ht="24.95" customHeight="1">
      <c r="B4" s="18"/>
      <c r="D4" s="101" t="s">
        <v>114</v>
      </c>
      <c r="L4" s="18"/>
      <c r="M4" s="22" t="s">
        <v>10</v>
      </c>
      <c r="AT4" s="15" t="s">
        <v>4</v>
      </c>
      <c r="AZ4" s="97" t="s">
        <v>115</v>
      </c>
      <c r="BA4" s="97" t="s">
        <v>116</v>
      </c>
      <c r="BB4" s="97" t="s">
        <v>108</v>
      </c>
      <c r="BC4" s="97" t="s">
        <v>117</v>
      </c>
      <c r="BD4" s="97" t="s">
        <v>90</v>
      </c>
    </row>
    <row r="5" spans="2:56" ht="6.95" customHeight="1">
      <c r="B5" s="18"/>
      <c r="L5" s="18"/>
      <c r="AZ5" s="97" t="s">
        <v>118</v>
      </c>
      <c r="BA5" s="97" t="s">
        <v>119</v>
      </c>
      <c r="BB5" s="97" t="s">
        <v>120</v>
      </c>
      <c r="BC5" s="97" t="s">
        <v>121</v>
      </c>
      <c r="BD5" s="97" t="s">
        <v>90</v>
      </c>
    </row>
    <row r="6" spans="2:56" ht="12" customHeight="1">
      <c r="B6" s="18"/>
      <c r="D6" s="102" t="s">
        <v>16</v>
      </c>
      <c r="L6" s="18"/>
      <c r="AZ6" s="97" t="s">
        <v>122</v>
      </c>
      <c r="BA6" s="97" t="s">
        <v>123</v>
      </c>
      <c r="BB6" s="97" t="s">
        <v>120</v>
      </c>
      <c r="BC6" s="97" t="s">
        <v>124</v>
      </c>
      <c r="BD6" s="97" t="s">
        <v>90</v>
      </c>
    </row>
    <row r="7" spans="2:5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  <c r="AZ7" s="97" t="s">
        <v>125</v>
      </c>
      <c r="BA7" s="97" t="s">
        <v>123</v>
      </c>
      <c r="BB7" s="97" t="s">
        <v>120</v>
      </c>
      <c r="BC7" s="97" t="s">
        <v>126</v>
      </c>
      <c r="BD7" s="97" t="s">
        <v>90</v>
      </c>
    </row>
    <row r="8" spans="2:56" s="1" customFormat="1" ht="12" customHeight="1">
      <c r="B8" s="37"/>
      <c r="D8" s="102" t="s">
        <v>127</v>
      </c>
      <c r="I8" s="103"/>
      <c r="L8" s="37"/>
    </row>
    <row r="9" spans="2:56" s="1" customFormat="1" ht="36.950000000000003" customHeight="1">
      <c r="B9" s="37"/>
      <c r="E9" s="282" t="s">
        <v>128</v>
      </c>
      <c r="F9" s="283"/>
      <c r="G9" s="283"/>
      <c r="H9" s="283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41</v>
      </c>
      <c r="L11" s="37"/>
    </row>
    <row r="12" spans="2:5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56" s="1" customFormat="1" ht="21.75" customHeight="1">
      <c r="B13" s="37"/>
      <c r="D13" s="106" t="s">
        <v>26</v>
      </c>
      <c r="F13" s="107" t="s">
        <v>129</v>
      </c>
      <c r="I13" s="103"/>
      <c r="L13" s="37"/>
    </row>
    <row r="14" spans="2:5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5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ROUND(J83,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ROUND((SUM(BE83:BE220)),  2)</f>
        <v>0</v>
      </c>
      <c r="I33" s="116">
        <v>0.21</v>
      </c>
      <c r="J33" s="115">
        <f>ROUND(((SUM(BE83:BE220))*I33),  2)</f>
        <v>0</v>
      </c>
      <c r="L33" s="37"/>
    </row>
    <row r="34" spans="2:12" s="1" customFormat="1" ht="14.45" customHeight="1">
      <c r="B34" s="37"/>
      <c r="E34" s="102" t="s">
        <v>52</v>
      </c>
      <c r="F34" s="115">
        <f>ROUND((SUM(BF83:BF220)),  2)</f>
        <v>0</v>
      </c>
      <c r="I34" s="116">
        <v>0.15</v>
      </c>
      <c r="J34" s="115">
        <f>ROUND(((SUM(BF83:BF220))*I34),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ROUND((SUM(BG83:BG220)),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ROUND((SUM(BH83:BH220)),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ROUND((SUM(BI83:BI220)),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0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SO 001 - Příprava území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J83</f>
        <v>0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134</v>
      </c>
      <c r="E60" s="139"/>
      <c r="F60" s="139"/>
      <c r="G60" s="139"/>
      <c r="H60" s="139"/>
      <c r="I60" s="140"/>
      <c r="J60" s="141">
        <f>J84</f>
        <v>0</v>
      </c>
      <c r="K60" s="137"/>
      <c r="L60" s="142"/>
    </row>
    <row r="61" spans="2:47" s="8" customFormat="1" ht="19.899999999999999" hidden="1" customHeight="1">
      <c r="B61" s="143"/>
      <c r="C61" s="144"/>
      <c r="D61" s="145" t="s">
        <v>135</v>
      </c>
      <c r="E61" s="146"/>
      <c r="F61" s="146"/>
      <c r="G61" s="146"/>
      <c r="H61" s="146"/>
      <c r="I61" s="147"/>
      <c r="J61" s="148">
        <f>J85</f>
        <v>0</v>
      </c>
      <c r="K61" s="144"/>
      <c r="L61" s="149"/>
    </row>
    <row r="62" spans="2:47" s="8" customFormat="1" ht="19.899999999999999" hidden="1" customHeight="1">
      <c r="B62" s="143"/>
      <c r="C62" s="144"/>
      <c r="D62" s="145" t="s">
        <v>136</v>
      </c>
      <c r="E62" s="146"/>
      <c r="F62" s="146"/>
      <c r="G62" s="146"/>
      <c r="H62" s="146"/>
      <c r="I62" s="147"/>
      <c r="J62" s="148">
        <f>J151</f>
        <v>0</v>
      </c>
      <c r="K62" s="144"/>
      <c r="L62" s="149"/>
    </row>
    <row r="63" spans="2:47" s="8" customFormat="1" ht="19.899999999999999" hidden="1" customHeight="1">
      <c r="B63" s="143"/>
      <c r="C63" s="144"/>
      <c r="D63" s="145" t="s">
        <v>137</v>
      </c>
      <c r="E63" s="146"/>
      <c r="F63" s="146"/>
      <c r="G63" s="146"/>
      <c r="H63" s="146"/>
      <c r="I63" s="147"/>
      <c r="J63" s="148">
        <f>J192</f>
        <v>0</v>
      </c>
      <c r="K63" s="144"/>
      <c r="L63" s="149"/>
    </row>
    <row r="64" spans="2:47" s="1" customFormat="1" ht="21.75" hidden="1" customHeight="1">
      <c r="B64" s="33"/>
      <c r="C64" s="34"/>
      <c r="D64" s="34"/>
      <c r="E64" s="34"/>
      <c r="F64" s="34"/>
      <c r="G64" s="34"/>
      <c r="H64" s="34"/>
      <c r="I64" s="103"/>
      <c r="J64" s="34"/>
      <c r="K64" s="34"/>
      <c r="L64" s="37"/>
    </row>
    <row r="65" spans="2:12" s="1" customFormat="1" ht="6.95" hidden="1" customHeight="1">
      <c r="B65" s="45"/>
      <c r="C65" s="46"/>
      <c r="D65" s="46"/>
      <c r="E65" s="46"/>
      <c r="F65" s="46"/>
      <c r="G65" s="46"/>
      <c r="H65" s="46"/>
      <c r="I65" s="127"/>
      <c r="J65" s="46"/>
      <c r="K65" s="46"/>
      <c r="L65" s="37"/>
    </row>
    <row r="66" spans="2:12" ht="11.25" hidden="1"/>
    <row r="67" spans="2:12" ht="11.25" hidden="1"/>
    <row r="68" spans="2:12" ht="11.25" hidden="1"/>
    <row r="69" spans="2:12" s="1" customFormat="1" ht="6.95" customHeight="1">
      <c r="B69" s="47"/>
      <c r="C69" s="48"/>
      <c r="D69" s="48"/>
      <c r="E69" s="48"/>
      <c r="F69" s="48"/>
      <c r="G69" s="48"/>
      <c r="H69" s="48"/>
      <c r="I69" s="130"/>
      <c r="J69" s="48"/>
      <c r="K69" s="48"/>
      <c r="L69" s="37"/>
    </row>
    <row r="70" spans="2:12" s="1" customFormat="1" ht="24.95" customHeight="1">
      <c r="B70" s="33"/>
      <c r="C70" s="21" t="s">
        <v>138</v>
      </c>
      <c r="D70" s="34"/>
      <c r="E70" s="34"/>
      <c r="F70" s="34"/>
      <c r="G70" s="34"/>
      <c r="H70" s="34"/>
      <c r="I70" s="103"/>
      <c r="J70" s="34"/>
      <c r="K70" s="34"/>
      <c r="L70" s="37"/>
    </row>
    <row r="71" spans="2:12" s="1" customFormat="1" ht="6.95" customHeight="1">
      <c r="B71" s="33"/>
      <c r="C71" s="34"/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12" customHeight="1">
      <c r="B72" s="33"/>
      <c r="C72" s="27" t="s">
        <v>16</v>
      </c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16.5" customHeight="1">
      <c r="B73" s="33"/>
      <c r="C73" s="34"/>
      <c r="D73" s="34"/>
      <c r="E73" s="287" t="str">
        <f>E7</f>
        <v>Nymburk, přechod trati ulice Pražská</v>
      </c>
      <c r="F73" s="288"/>
      <c r="G73" s="288"/>
      <c r="H73" s="288"/>
      <c r="I73" s="103"/>
      <c r="J73" s="34"/>
      <c r="K73" s="34"/>
      <c r="L73" s="37"/>
    </row>
    <row r="74" spans="2:12" s="1" customFormat="1" ht="12" customHeight="1">
      <c r="B74" s="33"/>
      <c r="C74" s="27" t="s">
        <v>127</v>
      </c>
      <c r="D74" s="34"/>
      <c r="E74" s="34"/>
      <c r="F74" s="34"/>
      <c r="G74" s="34"/>
      <c r="H74" s="34"/>
      <c r="I74" s="103"/>
      <c r="J74" s="34"/>
      <c r="K74" s="34"/>
      <c r="L74" s="37"/>
    </row>
    <row r="75" spans="2:12" s="1" customFormat="1" ht="16.5" customHeight="1">
      <c r="B75" s="33"/>
      <c r="C75" s="34"/>
      <c r="D75" s="34"/>
      <c r="E75" s="260" t="str">
        <f>E9</f>
        <v>SO 001 - Příprava území</v>
      </c>
      <c r="F75" s="259"/>
      <c r="G75" s="259"/>
      <c r="H75" s="259"/>
      <c r="I75" s="103"/>
      <c r="J75" s="34"/>
      <c r="K75" s="34"/>
      <c r="L75" s="37"/>
    </row>
    <row r="76" spans="2:12" s="1" customFormat="1" ht="6.95" customHeight="1">
      <c r="B76" s="33"/>
      <c r="C76" s="34"/>
      <c r="D76" s="34"/>
      <c r="E76" s="34"/>
      <c r="F76" s="34"/>
      <c r="G76" s="34"/>
      <c r="H76" s="34"/>
      <c r="I76" s="103"/>
      <c r="J76" s="34"/>
      <c r="K76" s="34"/>
      <c r="L76" s="37"/>
    </row>
    <row r="77" spans="2:12" s="1" customFormat="1" ht="12" customHeight="1">
      <c r="B77" s="33"/>
      <c r="C77" s="27" t="s">
        <v>22</v>
      </c>
      <c r="D77" s="34"/>
      <c r="E77" s="34"/>
      <c r="F77" s="25" t="str">
        <f>F12</f>
        <v>Nymburk, ul. Pražská</v>
      </c>
      <c r="G77" s="34"/>
      <c r="H77" s="34"/>
      <c r="I77" s="104" t="s">
        <v>24</v>
      </c>
      <c r="J77" s="54" t="str">
        <f>IF(J12="","",J12)</f>
        <v>10. 3. 2020</v>
      </c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3"/>
      <c r="J78" s="34"/>
      <c r="K78" s="34"/>
      <c r="L78" s="37"/>
    </row>
    <row r="79" spans="2:12" s="1" customFormat="1" ht="13.7" customHeight="1">
      <c r="B79" s="33"/>
      <c r="C79" s="27" t="s">
        <v>30</v>
      </c>
      <c r="D79" s="34"/>
      <c r="E79" s="34"/>
      <c r="F79" s="25" t="str">
        <f>E15</f>
        <v>Město Nymburk</v>
      </c>
      <c r="G79" s="34"/>
      <c r="H79" s="34"/>
      <c r="I79" s="104" t="s">
        <v>38</v>
      </c>
      <c r="J79" s="31" t="str">
        <f>E21</f>
        <v>Martin Toms</v>
      </c>
      <c r="K79" s="34"/>
      <c r="L79" s="37"/>
    </row>
    <row r="80" spans="2:12" s="1" customFormat="1" ht="13.7" customHeight="1">
      <c r="B80" s="33"/>
      <c r="C80" s="27" t="s">
        <v>36</v>
      </c>
      <c r="D80" s="34"/>
      <c r="E80" s="34"/>
      <c r="F80" s="25" t="str">
        <f>IF(E18="","",E18)</f>
        <v>Vyplň údaj</v>
      </c>
      <c r="G80" s="34"/>
      <c r="H80" s="34"/>
      <c r="I80" s="104" t="s">
        <v>43</v>
      </c>
      <c r="J80" s="31" t="str">
        <f>E24</f>
        <v>Martin Toms</v>
      </c>
      <c r="K80" s="34"/>
      <c r="L80" s="37"/>
    </row>
    <row r="81" spans="2:65" s="1" customFormat="1" ht="10.35" customHeight="1">
      <c r="B81" s="33"/>
      <c r="C81" s="34"/>
      <c r="D81" s="34"/>
      <c r="E81" s="34"/>
      <c r="F81" s="34"/>
      <c r="G81" s="34"/>
      <c r="H81" s="34"/>
      <c r="I81" s="103"/>
      <c r="J81" s="34"/>
      <c r="K81" s="34"/>
      <c r="L81" s="37"/>
    </row>
    <row r="82" spans="2:65" s="9" customFormat="1" ht="29.25" customHeight="1">
      <c r="B82" s="150"/>
      <c r="C82" s="151" t="s">
        <v>139</v>
      </c>
      <c r="D82" s="152" t="s">
        <v>65</v>
      </c>
      <c r="E82" s="152" t="s">
        <v>61</v>
      </c>
      <c r="F82" s="152" t="s">
        <v>62</v>
      </c>
      <c r="G82" s="152" t="s">
        <v>140</v>
      </c>
      <c r="H82" s="152" t="s">
        <v>141</v>
      </c>
      <c r="I82" s="153" t="s">
        <v>142</v>
      </c>
      <c r="J82" s="152" t="s">
        <v>132</v>
      </c>
      <c r="K82" s="154" t="s">
        <v>143</v>
      </c>
      <c r="L82" s="155"/>
      <c r="M82" s="63" t="s">
        <v>41</v>
      </c>
      <c r="N82" s="64" t="s">
        <v>50</v>
      </c>
      <c r="O82" s="64" t="s">
        <v>144</v>
      </c>
      <c r="P82" s="64" t="s">
        <v>145</v>
      </c>
      <c r="Q82" s="64" t="s">
        <v>146</v>
      </c>
      <c r="R82" s="64" t="s">
        <v>147</v>
      </c>
      <c r="S82" s="64" t="s">
        <v>148</v>
      </c>
      <c r="T82" s="65" t="s">
        <v>149</v>
      </c>
    </row>
    <row r="83" spans="2:65" s="1" customFormat="1" ht="22.9" customHeight="1">
      <c r="B83" s="33"/>
      <c r="C83" s="70" t="s">
        <v>150</v>
      </c>
      <c r="D83" s="34"/>
      <c r="E83" s="34"/>
      <c r="F83" s="34"/>
      <c r="G83" s="34"/>
      <c r="H83" s="34"/>
      <c r="I83" s="103"/>
      <c r="J83" s="156">
        <f>BK83</f>
        <v>0</v>
      </c>
      <c r="K83" s="34"/>
      <c r="L83" s="37"/>
      <c r="M83" s="66"/>
      <c r="N83" s="67"/>
      <c r="O83" s="67"/>
      <c r="P83" s="157">
        <f>P84</f>
        <v>0</v>
      </c>
      <c r="Q83" s="67"/>
      <c r="R83" s="157">
        <f>R84</f>
        <v>0</v>
      </c>
      <c r="S83" s="67"/>
      <c r="T83" s="158">
        <f>T84</f>
        <v>106.6019</v>
      </c>
      <c r="AT83" s="15" t="s">
        <v>79</v>
      </c>
      <c r="AU83" s="15" t="s">
        <v>133</v>
      </c>
      <c r="BK83" s="159">
        <f>BK84</f>
        <v>0</v>
      </c>
    </row>
    <row r="84" spans="2:65" s="10" customFormat="1" ht="25.9" customHeight="1">
      <c r="B84" s="160"/>
      <c r="C84" s="161"/>
      <c r="D84" s="162" t="s">
        <v>79</v>
      </c>
      <c r="E84" s="163" t="s">
        <v>151</v>
      </c>
      <c r="F84" s="163" t="s">
        <v>152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P85+P151+P192</f>
        <v>0</v>
      </c>
      <c r="Q84" s="168"/>
      <c r="R84" s="169">
        <f>R85+R151+R192</f>
        <v>0</v>
      </c>
      <c r="S84" s="168"/>
      <c r="T84" s="170">
        <f>T85+T151+T192</f>
        <v>106.6019</v>
      </c>
      <c r="AR84" s="171" t="s">
        <v>88</v>
      </c>
      <c r="AT84" s="172" t="s">
        <v>79</v>
      </c>
      <c r="AU84" s="172" t="s">
        <v>80</v>
      </c>
      <c r="AY84" s="171" t="s">
        <v>153</v>
      </c>
      <c r="BK84" s="173">
        <f>BK85+BK151+BK192</f>
        <v>0</v>
      </c>
    </row>
    <row r="85" spans="2:65" s="10" customFormat="1" ht="22.9" customHeight="1">
      <c r="B85" s="160"/>
      <c r="C85" s="161"/>
      <c r="D85" s="162" t="s">
        <v>79</v>
      </c>
      <c r="E85" s="174" t="s">
        <v>88</v>
      </c>
      <c r="F85" s="174" t="s">
        <v>154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SUM(P86:P150)</f>
        <v>0</v>
      </c>
      <c r="Q85" s="168"/>
      <c r="R85" s="169">
        <f>SUM(R86:R150)</f>
        <v>0</v>
      </c>
      <c r="S85" s="168"/>
      <c r="T85" s="170">
        <f>SUM(T86:T150)</f>
        <v>49.796500000000002</v>
      </c>
      <c r="AR85" s="171" t="s">
        <v>88</v>
      </c>
      <c r="AT85" s="172" t="s">
        <v>79</v>
      </c>
      <c r="AU85" s="172" t="s">
        <v>88</v>
      </c>
      <c r="AY85" s="171" t="s">
        <v>153</v>
      </c>
      <c r="BK85" s="173">
        <f>SUM(BK86:BK150)</f>
        <v>0</v>
      </c>
    </row>
    <row r="86" spans="2:65" s="1" customFormat="1" ht="16.5" customHeight="1">
      <c r="B86" s="33"/>
      <c r="C86" s="176" t="s">
        <v>88</v>
      </c>
      <c r="D86" s="176" t="s">
        <v>155</v>
      </c>
      <c r="E86" s="177" t="s">
        <v>156</v>
      </c>
      <c r="F86" s="178" t="s">
        <v>157</v>
      </c>
      <c r="G86" s="179" t="s">
        <v>108</v>
      </c>
      <c r="H86" s="180">
        <v>182</v>
      </c>
      <c r="I86" s="181"/>
      <c r="J86" s="182">
        <f>ROUND(I86*H86,2)</f>
        <v>0</v>
      </c>
      <c r="K86" s="178" t="s">
        <v>158</v>
      </c>
      <c r="L86" s="37"/>
      <c r="M86" s="183" t="s">
        <v>41</v>
      </c>
      <c r="N86" s="184" t="s">
        <v>51</v>
      </c>
      <c r="O86" s="59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AR86" s="15" t="s">
        <v>159</v>
      </c>
      <c r="AT86" s="15" t="s">
        <v>155</v>
      </c>
      <c r="AU86" s="15" t="s">
        <v>90</v>
      </c>
      <c r="AY86" s="15" t="s">
        <v>153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5" t="s">
        <v>88</v>
      </c>
      <c r="BK86" s="187">
        <f>ROUND(I86*H86,2)</f>
        <v>0</v>
      </c>
      <c r="BL86" s="15" t="s">
        <v>159</v>
      </c>
      <c r="BM86" s="15" t="s">
        <v>160</v>
      </c>
    </row>
    <row r="87" spans="2:65" s="1" customFormat="1" ht="11.25">
      <c r="B87" s="33"/>
      <c r="C87" s="34"/>
      <c r="D87" s="188" t="s">
        <v>161</v>
      </c>
      <c r="E87" s="34"/>
      <c r="F87" s="189" t="s">
        <v>162</v>
      </c>
      <c r="G87" s="34"/>
      <c r="H87" s="34"/>
      <c r="I87" s="103"/>
      <c r="J87" s="34"/>
      <c r="K87" s="34"/>
      <c r="L87" s="37"/>
      <c r="M87" s="190"/>
      <c r="N87" s="59"/>
      <c r="O87" s="59"/>
      <c r="P87" s="59"/>
      <c r="Q87" s="59"/>
      <c r="R87" s="59"/>
      <c r="S87" s="59"/>
      <c r="T87" s="60"/>
      <c r="AT87" s="15" t="s">
        <v>161</v>
      </c>
      <c r="AU87" s="15" t="s">
        <v>90</v>
      </c>
    </row>
    <row r="88" spans="2:65" s="11" customFormat="1" ht="11.25">
      <c r="B88" s="191"/>
      <c r="C88" s="192"/>
      <c r="D88" s="188" t="s">
        <v>163</v>
      </c>
      <c r="E88" s="193" t="s">
        <v>41</v>
      </c>
      <c r="F88" s="194" t="s">
        <v>164</v>
      </c>
      <c r="G88" s="192"/>
      <c r="H88" s="195">
        <v>182</v>
      </c>
      <c r="I88" s="196"/>
      <c r="J88" s="192"/>
      <c r="K88" s="192"/>
      <c r="L88" s="197"/>
      <c r="M88" s="198"/>
      <c r="N88" s="199"/>
      <c r="O88" s="199"/>
      <c r="P88" s="199"/>
      <c r="Q88" s="199"/>
      <c r="R88" s="199"/>
      <c r="S88" s="199"/>
      <c r="T88" s="200"/>
      <c r="AT88" s="201" t="s">
        <v>163</v>
      </c>
      <c r="AU88" s="201" t="s">
        <v>90</v>
      </c>
      <c r="AV88" s="11" t="s">
        <v>90</v>
      </c>
      <c r="AW88" s="11" t="s">
        <v>42</v>
      </c>
      <c r="AX88" s="11" t="s">
        <v>80</v>
      </c>
      <c r="AY88" s="201" t="s">
        <v>153</v>
      </c>
    </row>
    <row r="89" spans="2:65" s="12" customFormat="1" ht="11.25">
      <c r="B89" s="202"/>
      <c r="C89" s="203"/>
      <c r="D89" s="188" t="s">
        <v>163</v>
      </c>
      <c r="E89" s="204" t="s">
        <v>106</v>
      </c>
      <c r="F89" s="205" t="s">
        <v>165</v>
      </c>
      <c r="G89" s="203"/>
      <c r="H89" s="206">
        <v>182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163</v>
      </c>
      <c r="AU89" s="212" t="s">
        <v>90</v>
      </c>
      <c r="AV89" s="12" t="s">
        <v>159</v>
      </c>
      <c r="AW89" s="12" t="s">
        <v>42</v>
      </c>
      <c r="AX89" s="12" t="s">
        <v>88</v>
      </c>
      <c r="AY89" s="212" t="s">
        <v>153</v>
      </c>
    </row>
    <row r="90" spans="2:65" s="1" customFormat="1" ht="16.5" customHeight="1">
      <c r="B90" s="33"/>
      <c r="C90" s="176" t="s">
        <v>90</v>
      </c>
      <c r="D90" s="176" t="s">
        <v>155</v>
      </c>
      <c r="E90" s="177" t="s">
        <v>166</v>
      </c>
      <c r="F90" s="178" t="s">
        <v>167</v>
      </c>
      <c r="G90" s="179" t="s">
        <v>168</v>
      </c>
      <c r="H90" s="180">
        <v>1</v>
      </c>
      <c r="I90" s="181"/>
      <c r="J90" s="182">
        <f>ROUND(I90*H90,2)</f>
        <v>0</v>
      </c>
      <c r="K90" s="178" t="s">
        <v>158</v>
      </c>
      <c r="L90" s="37"/>
      <c r="M90" s="183" t="s">
        <v>41</v>
      </c>
      <c r="N90" s="184" t="s">
        <v>51</v>
      </c>
      <c r="O90" s="59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AR90" s="15" t="s">
        <v>159</v>
      </c>
      <c r="AT90" s="15" t="s">
        <v>155</v>
      </c>
      <c r="AU90" s="15" t="s">
        <v>90</v>
      </c>
      <c r="AY90" s="15" t="s">
        <v>153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5" t="s">
        <v>88</v>
      </c>
      <c r="BK90" s="187">
        <f>ROUND(I90*H90,2)</f>
        <v>0</v>
      </c>
      <c r="BL90" s="15" t="s">
        <v>159</v>
      </c>
      <c r="BM90" s="15" t="s">
        <v>169</v>
      </c>
    </row>
    <row r="91" spans="2:65" s="1" customFormat="1" ht="11.25">
      <c r="B91" s="33"/>
      <c r="C91" s="34"/>
      <c r="D91" s="188" t="s">
        <v>161</v>
      </c>
      <c r="E91" s="34"/>
      <c r="F91" s="189" t="s">
        <v>170</v>
      </c>
      <c r="G91" s="34"/>
      <c r="H91" s="34"/>
      <c r="I91" s="103"/>
      <c r="J91" s="34"/>
      <c r="K91" s="34"/>
      <c r="L91" s="37"/>
      <c r="M91" s="190"/>
      <c r="N91" s="59"/>
      <c r="O91" s="59"/>
      <c r="P91" s="59"/>
      <c r="Q91" s="59"/>
      <c r="R91" s="59"/>
      <c r="S91" s="59"/>
      <c r="T91" s="60"/>
      <c r="AT91" s="15" t="s">
        <v>161</v>
      </c>
      <c r="AU91" s="15" t="s">
        <v>90</v>
      </c>
    </row>
    <row r="92" spans="2:65" s="1" customFormat="1" ht="16.5" customHeight="1">
      <c r="B92" s="33"/>
      <c r="C92" s="176" t="s">
        <v>171</v>
      </c>
      <c r="D92" s="176" t="s">
        <v>155</v>
      </c>
      <c r="E92" s="177" t="s">
        <v>172</v>
      </c>
      <c r="F92" s="178" t="s">
        <v>173</v>
      </c>
      <c r="G92" s="179" t="s">
        <v>168</v>
      </c>
      <c r="H92" s="180">
        <v>2</v>
      </c>
      <c r="I92" s="181"/>
      <c r="J92" s="182">
        <f>ROUND(I92*H92,2)</f>
        <v>0</v>
      </c>
      <c r="K92" s="178" t="s">
        <v>158</v>
      </c>
      <c r="L92" s="37"/>
      <c r="M92" s="183" t="s">
        <v>41</v>
      </c>
      <c r="N92" s="184" t="s">
        <v>51</v>
      </c>
      <c r="O92" s="59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15" t="s">
        <v>159</v>
      </c>
      <c r="AT92" s="15" t="s">
        <v>155</v>
      </c>
      <c r="AU92" s="15" t="s">
        <v>90</v>
      </c>
      <c r="AY92" s="15" t="s">
        <v>153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5" t="s">
        <v>88</v>
      </c>
      <c r="BK92" s="187">
        <f>ROUND(I92*H92,2)</f>
        <v>0</v>
      </c>
      <c r="BL92" s="15" t="s">
        <v>159</v>
      </c>
      <c r="BM92" s="15" t="s">
        <v>174</v>
      </c>
    </row>
    <row r="93" spans="2:65" s="1" customFormat="1" ht="11.25">
      <c r="B93" s="33"/>
      <c r="C93" s="34"/>
      <c r="D93" s="188" t="s">
        <v>161</v>
      </c>
      <c r="E93" s="34"/>
      <c r="F93" s="189" t="s">
        <v>175</v>
      </c>
      <c r="G93" s="34"/>
      <c r="H93" s="34"/>
      <c r="I93" s="103"/>
      <c r="J93" s="34"/>
      <c r="K93" s="34"/>
      <c r="L93" s="37"/>
      <c r="M93" s="190"/>
      <c r="N93" s="59"/>
      <c r="O93" s="59"/>
      <c r="P93" s="59"/>
      <c r="Q93" s="59"/>
      <c r="R93" s="59"/>
      <c r="S93" s="59"/>
      <c r="T93" s="60"/>
      <c r="AT93" s="15" t="s">
        <v>161</v>
      </c>
      <c r="AU93" s="15" t="s">
        <v>90</v>
      </c>
    </row>
    <row r="94" spans="2:65" s="1" customFormat="1" ht="16.5" customHeight="1">
      <c r="B94" s="33"/>
      <c r="C94" s="176" t="s">
        <v>159</v>
      </c>
      <c r="D94" s="176" t="s">
        <v>155</v>
      </c>
      <c r="E94" s="177" t="s">
        <v>176</v>
      </c>
      <c r="F94" s="178" t="s">
        <v>177</v>
      </c>
      <c r="G94" s="179" t="s">
        <v>168</v>
      </c>
      <c r="H94" s="180">
        <v>1</v>
      </c>
      <c r="I94" s="181"/>
      <c r="J94" s="182">
        <f>ROUND(I94*H94,2)</f>
        <v>0</v>
      </c>
      <c r="K94" s="178" t="s">
        <v>158</v>
      </c>
      <c r="L94" s="37"/>
      <c r="M94" s="183" t="s">
        <v>41</v>
      </c>
      <c r="N94" s="184" t="s">
        <v>51</v>
      </c>
      <c r="O94" s="59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15" t="s">
        <v>159</v>
      </c>
      <c r="AT94" s="15" t="s">
        <v>155</v>
      </c>
      <c r="AU94" s="15" t="s">
        <v>90</v>
      </c>
      <c r="AY94" s="15" t="s">
        <v>153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5" t="s">
        <v>88</v>
      </c>
      <c r="BK94" s="187">
        <f>ROUND(I94*H94,2)</f>
        <v>0</v>
      </c>
      <c r="BL94" s="15" t="s">
        <v>159</v>
      </c>
      <c r="BM94" s="15" t="s">
        <v>178</v>
      </c>
    </row>
    <row r="95" spans="2:65" s="1" customFormat="1" ht="11.25">
      <c r="B95" s="33"/>
      <c r="C95" s="34"/>
      <c r="D95" s="188" t="s">
        <v>161</v>
      </c>
      <c r="E95" s="34"/>
      <c r="F95" s="189" t="s">
        <v>179</v>
      </c>
      <c r="G95" s="34"/>
      <c r="H95" s="34"/>
      <c r="I95" s="103"/>
      <c r="J95" s="34"/>
      <c r="K95" s="34"/>
      <c r="L95" s="37"/>
      <c r="M95" s="190"/>
      <c r="N95" s="59"/>
      <c r="O95" s="59"/>
      <c r="P95" s="59"/>
      <c r="Q95" s="59"/>
      <c r="R95" s="59"/>
      <c r="S95" s="59"/>
      <c r="T95" s="60"/>
      <c r="AT95" s="15" t="s">
        <v>161</v>
      </c>
      <c r="AU95" s="15" t="s">
        <v>90</v>
      </c>
    </row>
    <row r="96" spans="2:65" s="1" customFormat="1" ht="16.5" customHeight="1">
      <c r="B96" s="33"/>
      <c r="C96" s="176" t="s">
        <v>180</v>
      </c>
      <c r="D96" s="176" t="s">
        <v>155</v>
      </c>
      <c r="E96" s="177" t="s">
        <v>181</v>
      </c>
      <c r="F96" s="178" t="s">
        <v>182</v>
      </c>
      <c r="G96" s="179" t="s">
        <v>108</v>
      </c>
      <c r="H96" s="180">
        <v>67</v>
      </c>
      <c r="I96" s="181"/>
      <c r="J96" s="182">
        <f>ROUND(I96*H96,2)</f>
        <v>0</v>
      </c>
      <c r="K96" s="178" t="s">
        <v>158</v>
      </c>
      <c r="L96" s="37"/>
      <c r="M96" s="183" t="s">
        <v>41</v>
      </c>
      <c r="N96" s="184" t="s">
        <v>51</v>
      </c>
      <c r="O96" s="59"/>
      <c r="P96" s="185">
        <f>O96*H96</f>
        <v>0</v>
      </c>
      <c r="Q96" s="185">
        <v>0</v>
      </c>
      <c r="R96" s="185">
        <f>Q96*H96</f>
        <v>0</v>
      </c>
      <c r="S96" s="185">
        <v>0.44</v>
      </c>
      <c r="T96" s="186">
        <f>S96*H96</f>
        <v>29.48</v>
      </c>
      <c r="AR96" s="15" t="s">
        <v>159</v>
      </c>
      <c r="AT96" s="15" t="s">
        <v>155</v>
      </c>
      <c r="AU96" s="15" t="s">
        <v>90</v>
      </c>
      <c r="AY96" s="15" t="s">
        <v>153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5" t="s">
        <v>88</v>
      </c>
      <c r="BK96" s="187">
        <f>ROUND(I96*H96,2)</f>
        <v>0</v>
      </c>
      <c r="BL96" s="15" t="s">
        <v>159</v>
      </c>
      <c r="BM96" s="15" t="s">
        <v>183</v>
      </c>
    </row>
    <row r="97" spans="2:65" s="1" customFormat="1" ht="19.5">
      <c r="B97" s="33"/>
      <c r="C97" s="34"/>
      <c r="D97" s="188" t="s">
        <v>161</v>
      </c>
      <c r="E97" s="34"/>
      <c r="F97" s="189" t="s">
        <v>184</v>
      </c>
      <c r="G97" s="34"/>
      <c r="H97" s="34"/>
      <c r="I97" s="103"/>
      <c r="J97" s="34"/>
      <c r="K97" s="34"/>
      <c r="L97" s="37"/>
      <c r="M97" s="190"/>
      <c r="N97" s="59"/>
      <c r="O97" s="59"/>
      <c r="P97" s="59"/>
      <c r="Q97" s="59"/>
      <c r="R97" s="59"/>
      <c r="S97" s="59"/>
      <c r="T97" s="60"/>
      <c r="AT97" s="15" t="s">
        <v>161</v>
      </c>
      <c r="AU97" s="15" t="s">
        <v>90</v>
      </c>
    </row>
    <row r="98" spans="2:65" s="11" customFormat="1" ht="11.25">
      <c r="B98" s="191"/>
      <c r="C98" s="192"/>
      <c r="D98" s="188" t="s">
        <v>163</v>
      </c>
      <c r="E98" s="193" t="s">
        <v>41</v>
      </c>
      <c r="F98" s="194" t="s">
        <v>185</v>
      </c>
      <c r="G98" s="192"/>
      <c r="H98" s="195">
        <v>49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163</v>
      </c>
      <c r="AU98" s="201" t="s">
        <v>90</v>
      </c>
      <c r="AV98" s="11" t="s">
        <v>90</v>
      </c>
      <c r="AW98" s="11" t="s">
        <v>42</v>
      </c>
      <c r="AX98" s="11" t="s">
        <v>80</v>
      </c>
      <c r="AY98" s="201" t="s">
        <v>153</v>
      </c>
    </row>
    <row r="99" spans="2:65" s="11" customFormat="1" ht="11.25">
      <c r="B99" s="191"/>
      <c r="C99" s="192"/>
      <c r="D99" s="188" t="s">
        <v>163</v>
      </c>
      <c r="E99" s="193" t="s">
        <v>41</v>
      </c>
      <c r="F99" s="194" t="s">
        <v>186</v>
      </c>
      <c r="G99" s="192"/>
      <c r="H99" s="195">
        <v>18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163</v>
      </c>
      <c r="AU99" s="201" t="s">
        <v>90</v>
      </c>
      <c r="AV99" s="11" t="s">
        <v>90</v>
      </c>
      <c r="AW99" s="11" t="s">
        <v>42</v>
      </c>
      <c r="AX99" s="11" t="s">
        <v>80</v>
      </c>
      <c r="AY99" s="201" t="s">
        <v>153</v>
      </c>
    </row>
    <row r="100" spans="2:65" s="12" customFormat="1" ht="11.25">
      <c r="B100" s="202"/>
      <c r="C100" s="203"/>
      <c r="D100" s="188" t="s">
        <v>163</v>
      </c>
      <c r="E100" s="204" t="s">
        <v>115</v>
      </c>
      <c r="F100" s="205" t="s">
        <v>165</v>
      </c>
      <c r="G100" s="203"/>
      <c r="H100" s="206">
        <v>67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163</v>
      </c>
      <c r="AU100" s="212" t="s">
        <v>90</v>
      </c>
      <c r="AV100" s="12" t="s">
        <v>159</v>
      </c>
      <c r="AW100" s="12" t="s">
        <v>42</v>
      </c>
      <c r="AX100" s="12" t="s">
        <v>88</v>
      </c>
      <c r="AY100" s="212" t="s">
        <v>153</v>
      </c>
    </row>
    <row r="101" spans="2:65" s="1" customFormat="1" ht="16.5" customHeight="1">
      <c r="B101" s="33"/>
      <c r="C101" s="176" t="s">
        <v>187</v>
      </c>
      <c r="D101" s="176" t="s">
        <v>155</v>
      </c>
      <c r="E101" s="177" t="s">
        <v>188</v>
      </c>
      <c r="F101" s="178" t="s">
        <v>189</v>
      </c>
      <c r="G101" s="179" t="s">
        <v>108</v>
      </c>
      <c r="H101" s="180">
        <v>17</v>
      </c>
      <c r="I101" s="181"/>
      <c r="J101" s="182">
        <f>ROUND(I101*H101,2)</f>
        <v>0</v>
      </c>
      <c r="K101" s="178" t="s">
        <v>158</v>
      </c>
      <c r="L101" s="37"/>
      <c r="M101" s="183" t="s">
        <v>41</v>
      </c>
      <c r="N101" s="184" t="s">
        <v>51</v>
      </c>
      <c r="O101" s="59"/>
      <c r="P101" s="185">
        <f>O101*H101</f>
        <v>0</v>
      </c>
      <c r="Q101" s="185">
        <v>0</v>
      </c>
      <c r="R101" s="185">
        <f>Q101*H101</f>
        <v>0</v>
      </c>
      <c r="S101" s="185">
        <v>0.63</v>
      </c>
      <c r="T101" s="186">
        <f>S101*H101</f>
        <v>10.71</v>
      </c>
      <c r="AR101" s="15" t="s">
        <v>159</v>
      </c>
      <c r="AT101" s="15" t="s">
        <v>155</v>
      </c>
      <c r="AU101" s="15" t="s">
        <v>90</v>
      </c>
      <c r="AY101" s="15" t="s">
        <v>153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5" t="s">
        <v>88</v>
      </c>
      <c r="BK101" s="187">
        <f>ROUND(I101*H101,2)</f>
        <v>0</v>
      </c>
      <c r="BL101" s="15" t="s">
        <v>159</v>
      </c>
      <c r="BM101" s="15" t="s">
        <v>190</v>
      </c>
    </row>
    <row r="102" spans="2:65" s="1" customFormat="1" ht="19.5">
      <c r="B102" s="33"/>
      <c r="C102" s="34"/>
      <c r="D102" s="188" t="s">
        <v>161</v>
      </c>
      <c r="E102" s="34"/>
      <c r="F102" s="189" t="s">
        <v>191</v>
      </c>
      <c r="G102" s="34"/>
      <c r="H102" s="34"/>
      <c r="I102" s="103"/>
      <c r="J102" s="34"/>
      <c r="K102" s="34"/>
      <c r="L102" s="37"/>
      <c r="M102" s="190"/>
      <c r="N102" s="59"/>
      <c r="O102" s="59"/>
      <c r="P102" s="59"/>
      <c r="Q102" s="59"/>
      <c r="R102" s="59"/>
      <c r="S102" s="59"/>
      <c r="T102" s="60"/>
      <c r="AT102" s="15" t="s">
        <v>161</v>
      </c>
      <c r="AU102" s="15" t="s">
        <v>90</v>
      </c>
    </row>
    <row r="103" spans="2:65" s="11" customFormat="1" ht="11.25">
      <c r="B103" s="191"/>
      <c r="C103" s="192"/>
      <c r="D103" s="188" t="s">
        <v>163</v>
      </c>
      <c r="E103" s="193" t="s">
        <v>41</v>
      </c>
      <c r="F103" s="194" t="s">
        <v>192</v>
      </c>
      <c r="G103" s="192"/>
      <c r="H103" s="195">
        <v>17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163</v>
      </c>
      <c r="AU103" s="201" t="s">
        <v>90</v>
      </c>
      <c r="AV103" s="11" t="s">
        <v>90</v>
      </c>
      <c r="AW103" s="11" t="s">
        <v>42</v>
      </c>
      <c r="AX103" s="11" t="s">
        <v>80</v>
      </c>
      <c r="AY103" s="201" t="s">
        <v>153</v>
      </c>
    </row>
    <row r="104" spans="2:65" s="12" customFormat="1" ht="11.25">
      <c r="B104" s="202"/>
      <c r="C104" s="203"/>
      <c r="D104" s="188" t="s">
        <v>163</v>
      </c>
      <c r="E104" s="204" t="s">
        <v>193</v>
      </c>
      <c r="F104" s="205" t="s">
        <v>165</v>
      </c>
      <c r="G104" s="203"/>
      <c r="H104" s="206">
        <v>17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163</v>
      </c>
      <c r="AU104" s="212" t="s">
        <v>90</v>
      </c>
      <c r="AV104" s="12" t="s">
        <v>159</v>
      </c>
      <c r="AW104" s="12" t="s">
        <v>42</v>
      </c>
      <c r="AX104" s="12" t="s">
        <v>88</v>
      </c>
      <c r="AY104" s="212" t="s">
        <v>153</v>
      </c>
    </row>
    <row r="105" spans="2:65" s="1" customFormat="1" ht="16.5" customHeight="1">
      <c r="B105" s="33"/>
      <c r="C105" s="176" t="s">
        <v>194</v>
      </c>
      <c r="D105" s="176" t="s">
        <v>155</v>
      </c>
      <c r="E105" s="177" t="s">
        <v>195</v>
      </c>
      <c r="F105" s="178" t="s">
        <v>196</v>
      </c>
      <c r="G105" s="179" t="s">
        <v>108</v>
      </c>
      <c r="H105" s="180">
        <v>50</v>
      </c>
      <c r="I105" s="181"/>
      <c r="J105" s="182">
        <f>ROUND(I105*H105,2)</f>
        <v>0</v>
      </c>
      <c r="K105" s="178" t="s">
        <v>158</v>
      </c>
      <c r="L105" s="37"/>
      <c r="M105" s="183" t="s">
        <v>41</v>
      </c>
      <c r="N105" s="184" t="s">
        <v>51</v>
      </c>
      <c r="O105" s="59"/>
      <c r="P105" s="185">
        <f>O105*H105</f>
        <v>0</v>
      </c>
      <c r="Q105" s="185">
        <v>0</v>
      </c>
      <c r="R105" s="185">
        <f>Q105*H105</f>
        <v>0</v>
      </c>
      <c r="S105" s="185">
        <v>9.8000000000000004E-2</v>
      </c>
      <c r="T105" s="186">
        <f>S105*H105</f>
        <v>4.9000000000000004</v>
      </c>
      <c r="AR105" s="15" t="s">
        <v>159</v>
      </c>
      <c r="AT105" s="15" t="s">
        <v>155</v>
      </c>
      <c r="AU105" s="15" t="s">
        <v>90</v>
      </c>
      <c r="AY105" s="15" t="s">
        <v>153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5" t="s">
        <v>88</v>
      </c>
      <c r="BK105" s="187">
        <f>ROUND(I105*H105,2)</f>
        <v>0</v>
      </c>
      <c r="BL105" s="15" t="s">
        <v>159</v>
      </c>
      <c r="BM105" s="15" t="s">
        <v>197</v>
      </c>
    </row>
    <row r="106" spans="2:65" s="1" customFormat="1" ht="19.5">
      <c r="B106" s="33"/>
      <c r="C106" s="34"/>
      <c r="D106" s="188" t="s">
        <v>161</v>
      </c>
      <c r="E106" s="34"/>
      <c r="F106" s="189" t="s">
        <v>198</v>
      </c>
      <c r="G106" s="34"/>
      <c r="H106" s="34"/>
      <c r="I106" s="103"/>
      <c r="J106" s="34"/>
      <c r="K106" s="34"/>
      <c r="L106" s="37"/>
      <c r="M106" s="190"/>
      <c r="N106" s="59"/>
      <c r="O106" s="59"/>
      <c r="P106" s="59"/>
      <c r="Q106" s="59"/>
      <c r="R106" s="59"/>
      <c r="S106" s="59"/>
      <c r="T106" s="60"/>
      <c r="AT106" s="15" t="s">
        <v>161</v>
      </c>
      <c r="AU106" s="15" t="s">
        <v>90</v>
      </c>
    </row>
    <row r="107" spans="2:65" s="11" customFormat="1" ht="11.25">
      <c r="B107" s="191"/>
      <c r="C107" s="192"/>
      <c r="D107" s="188" t="s">
        <v>163</v>
      </c>
      <c r="E107" s="193" t="s">
        <v>41</v>
      </c>
      <c r="F107" s="194" t="s">
        <v>199</v>
      </c>
      <c r="G107" s="192"/>
      <c r="H107" s="195">
        <v>50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163</v>
      </c>
      <c r="AU107" s="201" t="s">
        <v>90</v>
      </c>
      <c r="AV107" s="11" t="s">
        <v>90</v>
      </c>
      <c r="AW107" s="11" t="s">
        <v>42</v>
      </c>
      <c r="AX107" s="11" t="s">
        <v>80</v>
      </c>
      <c r="AY107" s="201" t="s">
        <v>153</v>
      </c>
    </row>
    <row r="108" spans="2:65" s="12" customFormat="1" ht="11.25">
      <c r="B108" s="202"/>
      <c r="C108" s="203"/>
      <c r="D108" s="188" t="s">
        <v>163</v>
      </c>
      <c r="E108" s="204" t="s">
        <v>200</v>
      </c>
      <c r="F108" s="205" t="s">
        <v>165</v>
      </c>
      <c r="G108" s="203"/>
      <c r="H108" s="206">
        <v>50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163</v>
      </c>
      <c r="AU108" s="212" t="s">
        <v>90</v>
      </c>
      <c r="AV108" s="12" t="s">
        <v>159</v>
      </c>
      <c r="AW108" s="12" t="s">
        <v>42</v>
      </c>
      <c r="AX108" s="12" t="s">
        <v>88</v>
      </c>
      <c r="AY108" s="212" t="s">
        <v>153</v>
      </c>
    </row>
    <row r="109" spans="2:65" s="1" customFormat="1" ht="16.5" customHeight="1">
      <c r="B109" s="33"/>
      <c r="C109" s="176" t="s">
        <v>201</v>
      </c>
      <c r="D109" s="176" t="s">
        <v>155</v>
      </c>
      <c r="E109" s="177" t="s">
        <v>202</v>
      </c>
      <c r="F109" s="178" t="s">
        <v>203</v>
      </c>
      <c r="G109" s="179" t="s">
        <v>108</v>
      </c>
      <c r="H109" s="180">
        <v>1</v>
      </c>
      <c r="I109" s="181"/>
      <c r="J109" s="182">
        <f>ROUND(I109*H109,2)</f>
        <v>0</v>
      </c>
      <c r="K109" s="178" t="s">
        <v>158</v>
      </c>
      <c r="L109" s="37"/>
      <c r="M109" s="183" t="s">
        <v>41</v>
      </c>
      <c r="N109" s="184" t="s">
        <v>51</v>
      </c>
      <c r="O109" s="59"/>
      <c r="P109" s="185">
        <f>O109*H109</f>
        <v>0</v>
      </c>
      <c r="Q109" s="185">
        <v>0</v>
      </c>
      <c r="R109" s="185">
        <f>Q109*H109</f>
        <v>0</v>
      </c>
      <c r="S109" s="185">
        <v>0.70899999999999996</v>
      </c>
      <c r="T109" s="186">
        <f>S109*H109</f>
        <v>0.70899999999999996</v>
      </c>
      <c r="AR109" s="15" t="s">
        <v>159</v>
      </c>
      <c r="AT109" s="15" t="s">
        <v>155</v>
      </c>
      <c r="AU109" s="15" t="s">
        <v>90</v>
      </c>
      <c r="AY109" s="15" t="s">
        <v>153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5" t="s">
        <v>88</v>
      </c>
      <c r="BK109" s="187">
        <f>ROUND(I109*H109,2)</f>
        <v>0</v>
      </c>
      <c r="BL109" s="15" t="s">
        <v>159</v>
      </c>
      <c r="BM109" s="15" t="s">
        <v>204</v>
      </c>
    </row>
    <row r="110" spans="2:65" s="1" customFormat="1" ht="19.5">
      <c r="B110" s="33"/>
      <c r="C110" s="34"/>
      <c r="D110" s="188" t="s">
        <v>161</v>
      </c>
      <c r="E110" s="34"/>
      <c r="F110" s="189" t="s">
        <v>205</v>
      </c>
      <c r="G110" s="34"/>
      <c r="H110" s="34"/>
      <c r="I110" s="103"/>
      <c r="J110" s="34"/>
      <c r="K110" s="34"/>
      <c r="L110" s="37"/>
      <c r="M110" s="190"/>
      <c r="N110" s="59"/>
      <c r="O110" s="59"/>
      <c r="P110" s="59"/>
      <c r="Q110" s="59"/>
      <c r="R110" s="59"/>
      <c r="S110" s="59"/>
      <c r="T110" s="60"/>
      <c r="AT110" s="15" t="s">
        <v>161</v>
      </c>
      <c r="AU110" s="15" t="s">
        <v>90</v>
      </c>
    </row>
    <row r="111" spans="2:65" s="11" customFormat="1" ht="11.25">
      <c r="B111" s="191"/>
      <c r="C111" s="192"/>
      <c r="D111" s="188" t="s">
        <v>163</v>
      </c>
      <c r="E111" s="193" t="s">
        <v>41</v>
      </c>
      <c r="F111" s="194" t="s">
        <v>206</v>
      </c>
      <c r="G111" s="192"/>
      <c r="H111" s="195">
        <v>1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163</v>
      </c>
      <c r="AU111" s="201" t="s">
        <v>90</v>
      </c>
      <c r="AV111" s="11" t="s">
        <v>90</v>
      </c>
      <c r="AW111" s="11" t="s">
        <v>42</v>
      </c>
      <c r="AX111" s="11" t="s">
        <v>88</v>
      </c>
      <c r="AY111" s="201" t="s">
        <v>153</v>
      </c>
    </row>
    <row r="112" spans="2:65" s="1" customFormat="1" ht="16.5" customHeight="1">
      <c r="B112" s="33"/>
      <c r="C112" s="176" t="s">
        <v>207</v>
      </c>
      <c r="D112" s="176" t="s">
        <v>155</v>
      </c>
      <c r="E112" s="177" t="s">
        <v>208</v>
      </c>
      <c r="F112" s="178" t="s">
        <v>209</v>
      </c>
      <c r="G112" s="179" t="s">
        <v>112</v>
      </c>
      <c r="H112" s="180">
        <v>19.5</v>
      </c>
      <c r="I112" s="181"/>
      <c r="J112" s="182">
        <f>ROUND(I112*H112,2)</f>
        <v>0</v>
      </c>
      <c r="K112" s="178" t="s">
        <v>158</v>
      </c>
      <c r="L112" s="37"/>
      <c r="M112" s="183" t="s">
        <v>41</v>
      </c>
      <c r="N112" s="184" t="s">
        <v>51</v>
      </c>
      <c r="O112" s="59"/>
      <c r="P112" s="185">
        <f>O112*H112</f>
        <v>0</v>
      </c>
      <c r="Q112" s="185">
        <v>0</v>
      </c>
      <c r="R112" s="185">
        <f>Q112*H112</f>
        <v>0</v>
      </c>
      <c r="S112" s="185">
        <v>0.20499999999999999</v>
      </c>
      <c r="T112" s="186">
        <f>S112*H112</f>
        <v>3.9974999999999996</v>
      </c>
      <c r="AR112" s="15" t="s">
        <v>159</v>
      </c>
      <c r="AT112" s="15" t="s">
        <v>155</v>
      </c>
      <c r="AU112" s="15" t="s">
        <v>90</v>
      </c>
      <c r="AY112" s="15" t="s">
        <v>153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88</v>
      </c>
      <c r="BK112" s="187">
        <f>ROUND(I112*H112,2)</f>
        <v>0</v>
      </c>
      <c r="BL112" s="15" t="s">
        <v>159</v>
      </c>
      <c r="BM112" s="15" t="s">
        <v>210</v>
      </c>
    </row>
    <row r="113" spans="2:65" s="1" customFormat="1" ht="19.5">
      <c r="B113" s="33"/>
      <c r="C113" s="34"/>
      <c r="D113" s="188" t="s">
        <v>161</v>
      </c>
      <c r="E113" s="34"/>
      <c r="F113" s="189" t="s">
        <v>211</v>
      </c>
      <c r="G113" s="34"/>
      <c r="H113" s="34"/>
      <c r="I113" s="103"/>
      <c r="J113" s="34"/>
      <c r="K113" s="34"/>
      <c r="L113" s="37"/>
      <c r="M113" s="190"/>
      <c r="N113" s="59"/>
      <c r="O113" s="59"/>
      <c r="P113" s="59"/>
      <c r="Q113" s="59"/>
      <c r="R113" s="59"/>
      <c r="S113" s="59"/>
      <c r="T113" s="60"/>
      <c r="AT113" s="15" t="s">
        <v>161</v>
      </c>
      <c r="AU113" s="15" t="s">
        <v>90</v>
      </c>
    </row>
    <row r="114" spans="2:65" s="11" customFormat="1" ht="11.25">
      <c r="B114" s="191"/>
      <c r="C114" s="192"/>
      <c r="D114" s="188" t="s">
        <v>163</v>
      </c>
      <c r="E114" s="193" t="s">
        <v>110</v>
      </c>
      <c r="F114" s="194" t="s">
        <v>212</v>
      </c>
      <c r="G114" s="192"/>
      <c r="H114" s="195">
        <v>8.5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163</v>
      </c>
      <c r="AU114" s="201" t="s">
        <v>90</v>
      </c>
      <c r="AV114" s="11" t="s">
        <v>90</v>
      </c>
      <c r="AW114" s="11" t="s">
        <v>42</v>
      </c>
      <c r="AX114" s="11" t="s">
        <v>80</v>
      </c>
      <c r="AY114" s="201" t="s">
        <v>153</v>
      </c>
    </row>
    <row r="115" spans="2:65" s="11" customFormat="1" ht="11.25">
      <c r="B115" s="191"/>
      <c r="C115" s="192"/>
      <c r="D115" s="188" t="s">
        <v>163</v>
      </c>
      <c r="E115" s="193" t="s">
        <v>213</v>
      </c>
      <c r="F115" s="194" t="s">
        <v>214</v>
      </c>
      <c r="G115" s="192"/>
      <c r="H115" s="195">
        <v>11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163</v>
      </c>
      <c r="AU115" s="201" t="s">
        <v>90</v>
      </c>
      <c r="AV115" s="11" t="s">
        <v>90</v>
      </c>
      <c r="AW115" s="11" t="s">
        <v>42</v>
      </c>
      <c r="AX115" s="11" t="s">
        <v>80</v>
      </c>
      <c r="AY115" s="201" t="s">
        <v>153</v>
      </c>
    </row>
    <row r="116" spans="2:65" s="12" customFormat="1" ht="11.25">
      <c r="B116" s="202"/>
      <c r="C116" s="203"/>
      <c r="D116" s="188" t="s">
        <v>163</v>
      </c>
      <c r="E116" s="204" t="s">
        <v>41</v>
      </c>
      <c r="F116" s="205" t="s">
        <v>165</v>
      </c>
      <c r="G116" s="203"/>
      <c r="H116" s="206">
        <v>19.5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163</v>
      </c>
      <c r="AU116" s="212" t="s">
        <v>90</v>
      </c>
      <c r="AV116" s="12" t="s">
        <v>159</v>
      </c>
      <c r="AW116" s="12" t="s">
        <v>42</v>
      </c>
      <c r="AX116" s="12" t="s">
        <v>88</v>
      </c>
      <c r="AY116" s="212" t="s">
        <v>153</v>
      </c>
    </row>
    <row r="117" spans="2:65" s="1" customFormat="1" ht="16.5" customHeight="1">
      <c r="B117" s="33"/>
      <c r="C117" s="176" t="s">
        <v>215</v>
      </c>
      <c r="D117" s="176" t="s">
        <v>155</v>
      </c>
      <c r="E117" s="177" t="s">
        <v>216</v>
      </c>
      <c r="F117" s="178" t="s">
        <v>217</v>
      </c>
      <c r="G117" s="179" t="s">
        <v>120</v>
      </c>
      <c r="H117" s="180">
        <v>18</v>
      </c>
      <c r="I117" s="181"/>
      <c r="J117" s="182">
        <f>ROUND(I117*H117,2)</f>
        <v>0</v>
      </c>
      <c r="K117" s="178" t="s">
        <v>158</v>
      </c>
      <c r="L117" s="37"/>
      <c r="M117" s="183" t="s">
        <v>41</v>
      </c>
      <c r="N117" s="184" t="s">
        <v>51</v>
      </c>
      <c r="O117" s="59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15" t="s">
        <v>159</v>
      </c>
      <c r="AT117" s="15" t="s">
        <v>155</v>
      </c>
      <c r="AU117" s="15" t="s">
        <v>90</v>
      </c>
      <c r="AY117" s="15" t="s">
        <v>153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5" t="s">
        <v>88</v>
      </c>
      <c r="BK117" s="187">
        <f>ROUND(I117*H117,2)</f>
        <v>0</v>
      </c>
      <c r="BL117" s="15" t="s">
        <v>159</v>
      </c>
      <c r="BM117" s="15" t="s">
        <v>218</v>
      </c>
    </row>
    <row r="118" spans="2:65" s="1" customFormat="1" ht="19.5">
      <c r="B118" s="33"/>
      <c r="C118" s="34"/>
      <c r="D118" s="188" t="s">
        <v>161</v>
      </c>
      <c r="E118" s="34"/>
      <c r="F118" s="189" t="s">
        <v>219</v>
      </c>
      <c r="G118" s="34"/>
      <c r="H118" s="34"/>
      <c r="I118" s="103"/>
      <c r="J118" s="34"/>
      <c r="K118" s="34"/>
      <c r="L118" s="37"/>
      <c r="M118" s="190"/>
      <c r="N118" s="59"/>
      <c r="O118" s="59"/>
      <c r="P118" s="59"/>
      <c r="Q118" s="59"/>
      <c r="R118" s="59"/>
      <c r="S118" s="59"/>
      <c r="T118" s="60"/>
      <c r="AT118" s="15" t="s">
        <v>161</v>
      </c>
      <c r="AU118" s="15" t="s">
        <v>90</v>
      </c>
    </row>
    <row r="119" spans="2:65" s="11" customFormat="1" ht="11.25">
      <c r="B119" s="191"/>
      <c r="C119" s="192"/>
      <c r="D119" s="188" t="s">
        <v>163</v>
      </c>
      <c r="E119" s="193" t="s">
        <v>41</v>
      </c>
      <c r="F119" s="194" t="s">
        <v>220</v>
      </c>
      <c r="G119" s="192"/>
      <c r="H119" s="195">
        <v>18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163</v>
      </c>
      <c r="AU119" s="201" t="s">
        <v>90</v>
      </c>
      <c r="AV119" s="11" t="s">
        <v>90</v>
      </c>
      <c r="AW119" s="11" t="s">
        <v>42</v>
      </c>
      <c r="AX119" s="11" t="s">
        <v>80</v>
      </c>
      <c r="AY119" s="201" t="s">
        <v>153</v>
      </c>
    </row>
    <row r="120" spans="2:65" s="12" customFormat="1" ht="11.25">
      <c r="B120" s="202"/>
      <c r="C120" s="203"/>
      <c r="D120" s="188" t="s">
        <v>163</v>
      </c>
      <c r="E120" s="204" t="s">
        <v>118</v>
      </c>
      <c r="F120" s="205" t="s">
        <v>165</v>
      </c>
      <c r="G120" s="203"/>
      <c r="H120" s="206">
        <v>18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163</v>
      </c>
      <c r="AU120" s="212" t="s">
        <v>90</v>
      </c>
      <c r="AV120" s="12" t="s">
        <v>159</v>
      </c>
      <c r="AW120" s="12" t="s">
        <v>42</v>
      </c>
      <c r="AX120" s="12" t="s">
        <v>88</v>
      </c>
      <c r="AY120" s="212" t="s">
        <v>153</v>
      </c>
    </row>
    <row r="121" spans="2:65" s="1" customFormat="1" ht="16.5" customHeight="1">
      <c r="B121" s="33"/>
      <c r="C121" s="176" t="s">
        <v>221</v>
      </c>
      <c r="D121" s="176" t="s">
        <v>155</v>
      </c>
      <c r="E121" s="177" t="s">
        <v>222</v>
      </c>
      <c r="F121" s="178" t="s">
        <v>223</v>
      </c>
      <c r="G121" s="179" t="s">
        <v>168</v>
      </c>
      <c r="H121" s="180">
        <v>3</v>
      </c>
      <c r="I121" s="181"/>
      <c r="J121" s="182">
        <f>ROUND(I121*H121,2)</f>
        <v>0</v>
      </c>
      <c r="K121" s="178" t="s">
        <v>158</v>
      </c>
      <c r="L121" s="37"/>
      <c r="M121" s="183" t="s">
        <v>41</v>
      </c>
      <c r="N121" s="184" t="s">
        <v>51</v>
      </c>
      <c r="O121" s="59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AR121" s="15" t="s">
        <v>159</v>
      </c>
      <c r="AT121" s="15" t="s">
        <v>155</v>
      </c>
      <c r="AU121" s="15" t="s">
        <v>90</v>
      </c>
      <c r="AY121" s="15" t="s">
        <v>153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5" t="s">
        <v>88</v>
      </c>
      <c r="BK121" s="187">
        <f>ROUND(I121*H121,2)</f>
        <v>0</v>
      </c>
      <c r="BL121" s="15" t="s">
        <v>159</v>
      </c>
      <c r="BM121" s="15" t="s">
        <v>224</v>
      </c>
    </row>
    <row r="122" spans="2:65" s="1" customFormat="1" ht="19.5">
      <c r="B122" s="33"/>
      <c r="C122" s="34"/>
      <c r="D122" s="188" t="s">
        <v>161</v>
      </c>
      <c r="E122" s="34"/>
      <c r="F122" s="189" t="s">
        <v>225</v>
      </c>
      <c r="G122" s="34"/>
      <c r="H122" s="34"/>
      <c r="I122" s="103"/>
      <c r="J122" s="34"/>
      <c r="K122" s="34"/>
      <c r="L122" s="37"/>
      <c r="M122" s="190"/>
      <c r="N122" s="59"/>
      <c r="O122" s="59"/>
      <c r="P122" s="59"/>
      <c r="Q122" s="59"/>
      <c r="R122" s="59"/>
      <c r="S122" s="59"/>
      <c r="T122" s="60"/>
      <c r="AT122" s="15" t="s">
        <v>161</v>
      </c>
      <c r="AU122" s="15" t="s">
        <v>90</v>
      </c>
    </row>
    <row r="123" spans="2:65" s="1" customFormat="1" ht="16.5" customHeight="1">
      <c r="B123" s="33"/>
      <c r="C123" s="176" t="s">
        <v>226</v>
      </c>
      <c r="D123" s="176" t="s">
        <v>155</v>
      </c>
      <c r="E123" s="177" t="s">
        <v>227</v>
      </c>
      <c r="F123" s="178" t="s">
        <v>228</v>
      </c>
      <c r="G123" s="179" t="s">
        <v>168</v>
      </c>
      <c r="H123" s="180">
        <v>1</v>
      </c>
      <c r="I123" s="181"/>
      <c r="J123" s="182">
        <f>ROUND(I123*H123,2)</f>
        <v>0</v>
      </c>
      <c r="K123" s="178" t="s">
        <v>158</v>
      </c>
      <c r="L123" s="37"/>
      <c r="M123" s="183" t="s">
        <v>41</v>
      </c>
      <c r="N123" s="184" t="s">
        <v>51</v>
      </c>
      <c r="O123" s="59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AR123" s="15" t="s">
        <v>159</v>
      </c>
      <c r="AT123" s="15" t="s">
        <v>155</v>
      </c>
      <c r="AU123" s="15" t="s">
        <v>90</v>
      </c>
      <c r="AY123" s="15" t="s">
        <v>153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5" t="s">
        <v>88</v>
      </c>
      <c r="BK123" s="187">
        <f>ROUND(I123*H123,2)</f>
        <v>0</v>
      </c>
      <c r="BL123" s="15" t="s">
        <v>159</v>
      </c>
      <c r="BM123" s="15" t="s">
        <v>229</v>
      </c>
    </row>
    <row r="124" spans="2:65" s="1" customFormat="1" ht="19.5">
      <c r="B124" s="33"/>
      <c r="C124" s="34"/>
      <c r="D124" s="188" t="s">
        <v>161</v>
      </c>
      <c r="E124" s="34"/>
      <c r="F124" s="189" t="s">
        <v>230</v>
      </c>
      <c r="G124" s="34"/>
      <c r="H124" s="34"/>
      <c r="I124" s="103"/>
      <c r="J124" s="34"/>
      <c r="K124" s="34"/>
      <c r="L124" s="37"/>
      <c r="M124" s="190"/>
      <c r="N124" s="59"/>
      <c r="O124" s="59"/>
      <c r="P124" s="59"/>
      <c r="Q124" s="59"/>
      <c r="R124" s="59"/>
      <c r="S124" s="59"/>
      <c r="T124" s="60"/>
      <c r="AT124" s="15" t="s">
        <v>161</v>
      </c>
      <c r="AU124" s="15" t="s">
        <v>90</v>
      </c>
    </row>
    <row r="125" spans="2:65" s="1" customFormat="1" ht="16.5" customHeight="1">
      <c r="B125" s="33"/>
      <c r="C125" s="176" t="s">
        <v>231</v>
      </c>
      <c r="D125" s="176" t="s">
        <v>155</v>
      </c>
      <c r="E125" s="177" t="s">
        <v>232</v>
      </c>
      <c r="F125" s="178" t="s">
        <v>233</v>
      </c>
      <c r="G125" s="179" t="s">
        <v>168</v>
      </c>
      <c r="H125" s="180">
        <v>21</v>
      </c>
      <c r="I125" s="181"/>
      <c r="J125" s="182">
        <f>ROUND(I125*H125,2)</f>
        <v>0</v>
      </c>
      <c r="K125" s="178" t="s">
        <v>158</v>
      </c>
      <c r="L125" s="37"/>
      <c r="M125" s="183" t="s">
        <v>41</v>
      </c>
      <c r="N125" s="184" t="s">
        <v>51</v>
      </c>
      <c r="O125" s="59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AR125" s="15" t="s">
        <v>159</v>
      </c>
      <c r="AT125" s="15" t="s">
        <v>155</v>
      </c>
      <c r="AU125" s="15" t="s">
        <v>90</v>
      </c>
      <c r="AY125" s="15" t="s">
        <v>153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5" t="s">
        <v>88</v>
      </c>
      <c r="BK125" s="187">
        <f>ROUND(I125*H125,2)</f>
        <v>0</v>
      </c>
      <c r="BL125" s="15" t="s">
        <v>159</v>
      </c>
      <c r="BM125" s="15" t="s">
        <v>234</v>
      </c>
    </row>
    <row r="126" spans="2:65" s="1" customFormat="1" ht="19.5">
      <c r="B126" s="33"/>
      <c r="C126" s="34"/>
      <c r="D126" s="188" t="s">
        <v>161</v>
      </c>
      <c r="E126" s="34"/>
      <c r="F126" s="189" t="s">
        <v>235</v>
      </c>
      <c r="G126" s="34"/>
      <c r="H126" s="34"/>
      <c r="I126" s="103"/>
      <c r="J126" s="34"/>
      <c r="K126" s="34"/>
      <c r="L126" s="37"/>
      <c r="M126" s="190"/>
      <c r="N126" s="59"/>
      <c r="O126" s="59"/>
      <c r="P126" s="59"/>
      <c r="Q126" s="59"/>
      <c r="R126" s="59"/>
      <c r="S126" s="59"/>
      <c r="T126" s="60"/>
      <c r="AT126" s="15" t="s">
        <v>161</v>
      </c>
      <c r="AU126" s="15" t="s">
        <v>90</v>
      </c>
    </row>
    <row r="127" spans="2:65" s="11" customFormat="1" ht="11.25">
      <c r="B127" s="191"/>
      <c r="C127" s="192"/>
      <c r="D127" s="188" t="s">
        <v>163</v>
      </c>
      <c r="E127" s="193" t="s">
        <v>41</v>
      </c>
      <c r="F127" s="194" t="s">
        <v>236</v>
      </c>
      <c r="G127" s="192"/>
      <c r="H127" s="195">
        <v>21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163</v>
      </c>
      <c r="AU127" s="201" t="s">
        <v>90</v>
      </c>
      <c r="AV127" s="11" t="s">
        <v>90</v>
      </c>
      <c r="AW127" s="11" t="s">
        <v>42</v>
      </c>
      <c r="AX127" s="11" t="s">
        <v>88</v>
      </c>
      <c r="AY127" s="201" t="s">
        <v>153</v>
      </c>
    </row>
    <row r="128" spans="2:65" s="1" customFormat="1" ht="16.5" customHeight="1">
      <c r="B128" s="33"/>
      <c r="C128" s="176" t="s">
        <v>237</v>
      </c>
      <c r="D128" s="176" t="s">
        <v>155</v>
      </c>
      <c r="E128" s="177" t="s">
        <v>238</v>
      </c>
      <c r="F128" s="178" t="s">
        <v>239</v>
      </c>
      <c r="G128" s="179" t="s">
        <v>168</v>
      </c>
      <c r="H128" s="180">
        <v>7</v>
      </c>
      <c r="I128" s="181"/>
      <c r="J128" s="182">
        <f>ROUND(I128*H128,2)</f>
        <v>0</v>
      </c>
      <c r="K128" s="178" t="s">
        <v>158</v>
      </c>
      <c r="L128" s="37"/>
      <c r="M128" s="183" t="s">
        <v>41</v>
      </c>
      <c r="N128" s="184" t="s">
        <v>51</v>
      </c>
      <c r="O128" s="59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AR128" s="15" t="s">
        <v>159</v>
      </c>
      <c r="AT128" s="15" t="s">
        <v>155</v>
      </c>
      <c r="AU128" s="15" t="s">
        <v>90</v>
      </c>
      <c r="AY128" s="15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5" t="s">
        <v>88</v>
      </c>
      <c r="BK128" s="187">
        <f>ROUND(I128*H128,2)</f>
        <v>0</v>
      </c>
      <c r="BL128" s="15" t="s">
        <v>159</v>
      </c>
      <c r="BM128" s="15" t="s">
        <v>240</v>
      </c>
    </row>
    <row r="129" spans="2:65" s="1" customFormat="1" ht="19.5">
      <c r="B129" s="33"/>
      <c r="C129" s="34"/>
      <c r="D129" s="188" t="s">
        <v>161</v>
      </c>
      <c r="E129" s="34"/>
      <c r="F129" s="189" t="s">
        <v>241</v>
      </c>
      <c r="G129" s="34"/>
      <c r="H129" s="34"/>
      <c r="I129" s="103"/>
      <c r="J129" s="34"/>
      <c r="K129" s="34"/>
      <c r="L129" s="37"/>
      <c r="M129" s="190"/>
      <c r="N129" s="59"/>
      <c r="O129" s="59"/>
      <c r="P129" s="59"/>
      <c r="Q129" s="59"/>
      <c r="R129" s="59"/>
      <c r="S129" s="59"/>
      <c r="T129" s="60"/>
      <c r="AT129" s="15" t="s">
        <v>161</v>
      </c>
      <c r="AU129" s="15" t="s">
        <v>90</v>
      </c>
    </row>
    <row r="130" spans="2:65" s="11" customFormat="1" ht="11.25">
      <c r="B130" s="191"/>
      <c r="C130" s="192"/>
      <c r="D130" s="188" t="s">
        <v>163</v>
      </c>
      <c r="E130" s="193" t="s">
        <v>41</v>
      </c>
      <c r="F130" s="194" t="s">
        <v>242</v>
      </c>
      <c r="G130" s="192"/>
      <c r="H130" s="195">
        <v>7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163</v>
      </c>
      <c r="AU130" s="201" t="s">
        <v>90</v>
      </c>
      <c r="AV130" s="11" t="s">
        <v>90</v>
      </c>
      <c r="AW130" s="11" t="s">
        <v>42</v>
      </c>
      <c r="AX130" s="11" t="s">
        <v>88</v>
      </c>
      <c r="AY130" s="201" t="s">
        <v>153</v>
      </c>
    </row>
    <row r="131" spans="2:65" s="1" customFormat="1" ht="16.5" customHeight="1">
      <c r="B131" s="33"/>
      <c r="C131" s="176" t="s">
        <v>8</v>
      </c>
      <c r="D131" s="176" t="s">
        <v>155</v>
      </c>
      <c r="E131" s="177" t="s">
        <v>243</v>
      </c>
      <c r="F131" s="178" t="s">
        <v>244</v>
      </c>
      <c r="G131" s="179" t="s">
        <v>120</v>
      </c>
      <c r="H131" s="180">
        <v>20.100000000000001</v>
      </c>
      <c r="I131" s="181"/>
      <c r="J131" s="182">
        <f>ROUND(I131*H131,2)</f>
        <v>0</v>
      </c>
      <c r="K131" s="178" t="s">
        <v>158</v>
      </c>
      <c r="L131" s="37"/>
      <c r="M131" s="183" t="s">
        <v>41</v>
      </c>
      <c r="N131" s="184" t="s">
        <v>51</v>
      </c>
      <c r="O131" s="59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AR131" s="15" t="s">
        <v>159</v>
      </c>
      <c r="AT131" s="15" t="s">
        <v>155</v>
      </c>
      <c r="AU131" s="15" t="s">
        <v>90</v>
      </c>
      <c r="AY131" s="15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5" t="s">
        <v>88</v>
      </c>
      <c r="BK131" s="187">
        <f>ROUND(I131*H131,2)</f>
        <v>0</v>
      </c>
      <c r="BL131" s="15" t="s">
        <v>159</v>
      </c>
      <c r="BM131" s="15" t="s">
        <v>245</v>
      </c>
    </row>
    <row r="132" spans="2:65" s="1" customFormat="1" ht="19.5">
      <c r="B132" s="33"/>
      <c r="C132" s="34"/>
      <c r="D132" s="188" t="s">
        <v>161</v>
      </c>
      <c r="E132" s="34"/>
      <c r="F132" s="189" t="s">
        <v>246</v>
      </c>
      <c r="G132" s="34"/>
      <c r="H132" s="34"/>
      <c r="I132" s="103"/>
      <c r="J132" s="34"/>
      <c r="K132" s="34"/>
      <c r="L132" s="37"/>
      <c r="M132" s="190"/>
      <c r="N132" s="59"/>
      <c r="O132" s="59"/>
      <c r="P132" s="59"/>
      <c r="Q132" s="59"/>
      <c r="R132" s="59"/>
      <c r="S132" s="59"/>
      <c r="T132" s="60"/>
      <c r="AT132" s="15" t="s">
        <v>161</v>
      </c>
      <c r="AU132" s="15" t="s">
        <v>90</v>
      </c>
    </row>
    <row r="133" spans="2:65" s="11" customFormat="1" ht="11.25">
      <c r="B133" s="191"/>
      <c r="C133" s="192"/>
      <c r="D133" s="188" t="s">
        <v>163</v>
      </c>
      <c r="E133" s="193" t="s">
        <v>41</v>
      </c>
      <c r="F133" s="194" t="s">
        <v>247</v>
      </c>
      <c r="G133" s="192"/>
      <c r="H133" s="195">
        <v>20.100000000000001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163</v>
      </c>
      <c r="AU133" s="201" t="s">
        <v>90</v>
      </c>
      <c r="AV133" s="11" t="s">
        <v>90</v>
      </c>
      <c r="AW133" s="11" t="s">
        <v>42</v>
      </c>
      <c r="AX133" s="11" t="s">
        <v>80</v>
      </c>
      <c r="AY133" s="201" t="s">
        <v>153</v>
      </c>
    </row>
    <row r="134" spans="2:65" s="12" customFormat="1" ht="11.25">
      <c r="B134" s="202"/>
      <c r="C134" s="203"/>
      <c r="D134" s="188" t="s">
        <v>163</v>
      </c>
      <c r="E134" s="204" t="s">
        <v>122</v>
      </c>
      <c r="F134" s="205" t="s">
        <v>165</v>
      </c>
      <c r="G134" s="203"/>
      <c r="H134" s="206">
        <v>20.100000000000001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90</v>
      </c>
      <c r="AV134" s="12" t="s">
        <v>159</v>
      </c>
      <c r="AW134" s="12" t="s">
        <v>42</v>
      </c>
      <c r="AX134" s="12" t="s">
        <v>88</v>
      </c>
      <c r="AY134" s="212" t="s">
        <v>153</v>
      </c>
    </row>
    <row r="135" spans="2:65" s="1" customFormat="1" ht="16.5" customHeight="1">
      <c r="B135" s="33"/>
      <c r="C135" s="176" t="s">
        <v>248</v>
      </c>
      <c r="D135" s="176" t="s">
        <v>155</v>
      </c>
      <c r="E135" s="177" t="s">
        <v>249</v>
      </c>
      <c r="F135" s="178" t="s">
        <v>250</v>
      </c>
      <c r="G135" s="179" t="s">
        <v>120</v>
      </c>
      <c r="H135" s="180">
        <v>140.69999999999999</v>
      </c>
      <c r="I135" s="181"/>
      <c r="J135" s="182">
        <f>ROUND(I135*H135,2)</f>
        <v>0</v>
      </c>
      <c r="K135" s="178" t="s">
        <v>158</v>
      </c>
      <c r="L135" s="37"/>
      <c r="M135" s="183" t="s">
        <v>41</v>
      </c>
      <c r="N135" s="184" t="s">
        <v>51</v>
      </c>
      <c r="O135" s="59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AR135" s="15" t="s">
        <v>159</v>
      </c>
      <c r="AT135" s="15" t="s">
        <v>155</v>
      </c>
      <c r="AU135" s="15" t="s">
        <v>90</v>
      </c>
      <c r="AY135" s="15" t="s">
        <v>153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5" t="s">
        <v>88</v>
      </c>
      <c r="BK135" s="187">
        <f>ROUND(I135*H135,2)</f>
        <v>0</v>
      </c>
      <c r="BL135" s="15" t="s">
        <v>159</v>
      </c>
      <c r="BM135" s="15" t="s">
        <v>251</v>
      </c>
    </row>
    <row r="136" spans="2:65" s="1" customFormat="1" ht="19.5">
      <c r="B136" s="33"/>
      <c r="C136" s="34"/>
      <c r="D136" s="188" t="s">
        <v>161</v>
      </c>
      <c r="E136" s="34"/>
      <c r="F136" s="189" t="s">
        <v>252</v>
      </c>
      <c r="G136" s="34"/>
      <c r="H136" s="34"/>
      <c r="I136" s="103"/>
      <c r="J136" s="34"/>
      <c r="K136" s="34"/>
      <c r="L136" s="37"/>
      <c r="M136" s="190"/>
      <c r="N136" s="59"/>
      <c r="O136" s="59"/>
      <c r="P136" s="59"/>
      <c r="Q136" s="59"/>
      <c r="R136" s="59"/>
      <c r="S136" s="59"/>
      <c r="T136" s="60"/>
      <c r="AT136" s="15" t="s">
        <v>161</v>
      </c>
      <c r="AU136" s="15" t="s">
        <v>90</v>
      </c>
    </row>
    <row r="137" spans="2:65" s="11" customFormat="1" ht="11.25">
      <c r="B137" s="191"/>
      <c r="C137" s="192"/>
      <c r="D137" s="188" t="s">
        <v>163</v>
      </c>
      <c r="E137" s="193" t="s">
        <v>41</v>
      </c>
      <c r="F137" s="194" t="s">
        <v>253</v>
      </c>
      <c r="G137" s="192"/>
      <c r="H137" s="195">
        <v>140.69999999999999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163</v>
      </c>
      <c r="AU137" s="201" t="s">
        <v>90</v>
      </c>
      <c r="AV137" s="11" t="s">
        <v>90</v>
      </c>
      <c r="AW137" s="11" t="s">
        <v>42</v>
      </c>
      <c r="AX137" s="11" t="s">
        <v>88</v>
      </c>
      <c r="AY137" s="201" t="s">
        <v>153</v>
      </c>
    </row>
    <row r="138" spans="2:65" s="1" customFormat="1" ht="16.5" customHeight="1">
      <c r="B138" s="33"/>
      <c r="C138" s="176" t="s">
        <v>254</v>
      </c>
      <c r="D138" s="176" t="s">
        <v>155</v>
      </c>
      <c r="E138" s="177" t="s">
        <v>255</v>
      </c>
      <c r="F138" s="178" t="s">
        <v>256</v>
      </c>
      <c r="G138" s="179" t="s">
        <v>108</v>
      </c>
      <c r="H138" s="180">
        <v>182</v>
      </c>
      <c r="I138" s="181"/>
      <c r="J138" s="182">
        <f>ROUND(I138*H138,2)</f>
        <v>0</v>
      </c>
      <c r="K138" s="178" t="s">
        <v>158</v>
      </c>
      <c r="L138" s="37"/>
      <c r="M138" s="183" t="s">
        <v>41</v>
      </c>
      <c r="N138" s="184" t="s">
        <v>51</v>
      </c>
      <c r="O138" s="59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AR138" s="15" t="s">
        <v>159</v>
      </c>
      <c r="AT138" s="15" t="s">
        <v>155</v>
      </c>
      <c r="AU138" s="15" t="s">
        <v>90</v>
      </c>
      <c r="AY138" s="15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5" t="s">
        <v>88</v>
      </c>
      <c r="BK138" s="187">
        <f>ROUND(I138*H138,2)</f>
        <v>0</v>
      </c>
      <c r="BL138" s="15" t="s">
        <v>159</v>
      </c>
      <c r="BM138" s="15" t="s">
        <v>257</v>
      </c>
    </row>
    <row r="139" spans="2:65" s="1" customFormat="1" ht="11.25">
      <c r="B139" s="33"/>
      <c r="C139" s="34"/>
      <c r="D139" s="188" t="s">
        <v>161</v>
      </c>
      <c r="E139" s="34"/>
      <c r="F139" s="189" t="s">
        <v>258</v>
      </c>
      <c r="G139" s="34"/>
      <c r="H139" s="34"/>
      <c r="I139" s="103"/>
      <c r="J139" s="34"/>
      <c r="K139" s="34"/>
      <c r="L139" s="37"/>
      <c r="M139" s="190"/>
      <c r="N139" s="59"/>
      <c r="O139" s="59"/>
      <c r="P139" s="59"/>
      <c r="Q139" s="59"/>
      <c r="R139" s="59"/>
      <c r="S139" s="59"/>
      <c r="T139" s="60"/>
      <c r="AT139" s="15" t="s">
        <v>161</v>
      </c>
      <c r="AU139" s="15" t="s">
        <v>90</v>
      </c>
    </row>
    <row r="140" spans="2:65" s="11" customFormat="1" ht="11.25">
      <c r="B140" s="191"/>
      <c r="C140" s="192"/>
      <c r="D140" s="188" t="s">
        <v>163</v>
      </c>
      <c r="E140" s="193" t="s">
        <v>41</v>
      </c>
      <c r="F140" s="194" t="s">
        <v>106</v>
      </c>
      <c r="G140" s="192"/>
      <c r="H140" s="195">
        <v>182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163</v>
      </c>
      <c r="AU140" s="201" t="s">
        <v>90</v>
      </c>
      <c r="AV140" s="11" t="s">
        <v>90</v>
      </c>
      <c r="AW140" s="11" t="s">
        <v>42</v>
      </c>
      <c r="AX140" s="11" t="s">
        <v>88</v>
      </c>
      <c r="AY140" s="201" t="s">
        <v>153</v>
      </c>
    </row>
    <row r="141" spans="2:65" s="1" customFormat="1" ht="16.5" customHeight="1">
      <c r="B141" s="33"/>
      <c r="C141" s="176" t="s">
        <v>121</v>
      </c>
      <c r="D141" s="176" t="s">
        <v>155</v>
      </c>
      <c r="E141" s="177" t="s">
        <v>259</v>
      </c>
      <c r="F141" s="178" t="s">
        <v>260</v>
      </c>
      <c r="G141" s="179" t="s">
        <v>108</v>
      </c>
      <c r="H141" s="180">
        <v>2002</v>
      </c>
      <c r="I141" s="181"/>
      <c r="J141" s="182">
        <f>ROUND(I141*H141,2)</f>
        <v>0</v>
      </c>
      <c r="K141" s="178" t="s">
        <v>158</v>
      </c>
      <c r="L141" s="37"/>
      <c r="M141" s="183" t="s">
        <v>41</v>
      </c>
      <c r="N141" s="184" t="s">
        <v>51</v>
      </c>
      <c r="O141" s="59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AR141" s="15" t="s">
        <v>159</v>
      </c>
      <c r="AT141" s="15" t="s">
        <v>155</v>
      </c>
      <c r="AU141" s="15" t="s">
        <v>90</v>
      </c>
      <c r="AY141" s="15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5" t="s">
        <v>88</v>
      </c>
      <c r="BK141" s="187">
        <f>ROUND(I141*H141,2)</f>
        <v>0</v>
      </c>
      <c r="BL141" s="15" t="s">
        <v>159</v>
      </c>
      <c r="BM141" s="15" t="s">
        <v>261</v>
      </c>
    </row>
    <row r="142" spans="2:65" s="1" customFormat="1" ht="11.25">
      <c r="B142" s="33"/>
      <c r="C142" s="34"/>
      <c r="D142" s="188" t="s">
        <v>161</v>
      </c>
      <c r="E142" s="34"/>
      <c r="F142" s="189" t="s">
        <v>262</v>
      </c>
      <c r="G142" s="34"/>
      <c r="H142" s="34"/>
      <c r="I142" s="103"/>
      <c r="J142" s="34"/>
      <c r="K142" s="34"/>
      <c r="L142" s="37"/>
      <c r="M142" s="190"/>
      <c r="N142" s="59"/>
      <c r="O142" s="59"/>
      <c r="P142" s="59"/>
      <c r="Q142" s="59"/>
      <c r="R142" s="59"/>
      <c r="S142" s="59"/>
      <c r="T142" s="60"/>
      <c r="AT142" s="15" t="s">
        <v>161</v>
      </c>
      <c r="AU142" s="15" t="s">
        <v>90</v>
      </c>
    </row>
    <row r="143" spans="2:65" s="11" customFormat="1" ht="11.25">
      <c r="B143" s="191"/>
      <c r="C143" s="192"/>
      <c r="D143" s="188" t="s">
        <v>163</v>
      </c>
      <c r="E143" s="193" t="s">
        <v>41</v>
      </c>
      <c r="F143" s="194" t="s">
        <v>263</v>
      </c>
      <c r="G143" s="192"/>
      <c r="H143" s="195">
        <v>2002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163</v>
      </c>
      <c r="AU143" s="201" t="s">
        <v>90</v>
      </c>
      <c r="AV143" s="11" t="s">
        <v>90</v>
      </c>
      <c r="AW143" s="11" t="s">
        <v>42</v>
      </c>
      <c r="AX143" s="11" t="s">
        <v>88</v>
      </c>
      <c r="AY143" s="201" t="s">
        <v>153</v>
      </c>
    </row>
    <row r="144" spans="2:65" s="1" customFormat="1" ht="16.5" customHeight="1">
      <c r="B144" s="33"/>
      <c r="C144" s="176" t="s">
        <v>264</v>
      </c>
      <c r="D144" s="176" t="s">
        <v>155</v>
      </c>
      <c r="E144" s="177" t="s">
        <v>265</v>
      </c>
      <c r="F144" s="178" t="s">
        <v>266</v>
      </c>
      <c r="G144" s="179" t="s">
        <v>120</v>
      </c>
      <c r="H144" s="180">
        <v>38.299999999999997</v>
      </c>
      <c r="I144" s="181"/>
      <c r="J144" s="182">
        <f>ROUND(I144*H144,2)</f>
        <v>0</v>
      </c>
      <c r="K144" s="178" t="s">
        <v>158</v>
      </c>
      <c r="L144" s="37"/>
      <c r="M144" s="183" t="s">
        <v>41</v>
      </c>
      <c r="N144" s="184" t="s">
        <v>51</v>
      </c>
      <c r="O144" s="59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AR144" s="15" t="s">
        <v>159</v>
      </c>
      <c r="AT144" s="15" t="s">
        <v>155</v>
      </c>
      <c r="AU144" s="15" t="s">
        <v>90</v>
      </c>
      <c r="AY144" s="15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5" t="s">
        <v>88</v>
      </c>
      <c r="BK144" s="187">
        <f>ROUND(I144*H144,2)</f>
        <v>0</v>
      </c>
      <c r="BL144" s="15" t="s">
        <v>159</v>
      </c>
      <c r="BM144" s="15" t="s">
        <v>267</v>
      </c>
    </row>
    <row r="145" spans="2:65" s="1" customFormat="1" ht="11.25">
      <c r="B145" s="33"/>
      <c r="C145" s="34"/>
      <c r="D145" s="188" t="s">
        <v>161</v>
      </c>
      <c r="E145" s="34"/>
      <c r="F145" s="189" t="s">
        <v>266</v>
      </c>
      <c r="G145" s="34"/>
      <c r="H145" s="34"/>
      <c r="I145" s="103"/>
      <c r="J145" s="34"/>
      <c r="K145" s="34"/>
      <c r="L145" s="37"/>
      <c r="M145" s="190"/>
      <c r="N145" s="59"/>
      <c r="O145" s="59"/>
      <c r="P145" s="59"/>
      <c r="Q145" s="59"/>
      <c r="R145" s="59"/>
      <c r="S145" s="59"/>
      <c r="T145" s="60"/>
      <c r="AT145" s="15" t="s">
        <v>161</v>
      </c>
      <c r="AU145" s="15" t="s">
        <v>90</v>
      </c>
    </row>
    <row r="146" spans="2:65" s="11" customFormat="1" ht="11.25">
      <c r="B146" s="191"/>
      <c r="C146" s="192"/>
      <c r="D146" s="188" t="s">
        <v>163</v>
      </c>
      <c r="E146" s="193" t="s">
        <v>41</v>
      </c>
      <c r="F146" s="194" t="s">
        <v>268</v>
      </c>
      <c r="G146" s="192"/>
      <c r="H146" s="195">
        <v>38.299999999999997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163</v>
      </c>
      <c r="AU146" s="201" t="s">
        <v>90</v>
      </c>
      <c r="AV146" s="11" t="s">
        <v>90</v>
      </c>
      <c r="AW146" s="11" t="s">
        <v>42</v>
      </c>
      <c r="AX146" s="11" t="s">
        <v>80</v>
      </c>
      <c r="AY146" s="201" t="s">
        <v>153</v>
      </c>
    </row>
    <row r="147" spans="2:65" s="12" customFormat="1" ht="11.25">
      <c r="B147" s="202"/>
      <c r="C147" s="203"/>
      <c r="D147" s="188" t="s">
        <v>163</v>
      </c>
      <c r="E147" s="204" t="s">
        <v>125</v>
      </c>
      <c r="F147" s="205" t="s">
        <v>165</v>
      </c>
      <c r="G147" s="203"/>
      <c r="H147" s="206">
        <v>38.299999999999997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163</v>
      </c>
      <c r="AU147" s="212" t="s">
        <v>90</v>
      </c>
      <c r="AV147" s="12" t="s">
        <v>159</v>
      </c>
      <c r="AW147" s="12" t="s">
        <v>42</v>
      </c>
      <c r="AX147" s="12" t="s">
        <v>88</v>
      </c>
      <c r="AY147" s="212" t="s">
        <v>153</v>
      </c>
    </row>
    <row r="148" spans="2:65" s="1" customFormat="1" ht="16.5" customHeight="1">
      <c r="B148" s="33"/>
      <c r="C148" s="176" t="s">
        <v>269</v>
      </c>
      <c r="D148" s="176" t="s">
        <v>155</v>
      </c>
      <c r="E148" s="177" t="s">
        <v>270</v>
      </c>
      <c r="F148" s="178" t="s">
        <v>271</v>
      </c>
      <c r="G148" s="179" t="s">
        <v>120</v>
      </c>
      <c r="H148" s="180">
        <v>18</v>
      </c>
      <c r="I148" s="181"/>
      <c r="J148" s="182">
        <f>ROUND(I148*H148,2)</f>
        <v>0</v>
      </c>
      <c r="K148" s="178" t="s">
        <v>158</v>
      </c>
      <c r="L148" s="37"/>
      <c r="M148" s="183" t="s">
        <v>41</v>
      </c>
      <c r="N148" s="184" t="s">
        <v>51</v>
      </c>
      <c r="O148" s="59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AR148" s="15" t="s">
        <v>159</v>
      </c>
      <c r="AT148" s="15" t="s">
        <v>155</v>
      </c>
      <c r="AU148" s="15" t="s">
        <v>90</v>
      </c>
      <c r="AY148" s="15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5" t="s">
        <v>88</v>
      </c>
      <c r="BK148" s="187">
        <f>ROUND(I148*H148,2)</f>
        <v>0</v>
      </c>
      <c r="BL148" s="15" t="s">
        <v>159</v>
      </c>
      <c r="BM148" s="15" t="s">
        <v>272</v>
      </c>
    </row>
    <row r="149" spans="2:65" s="1" customFormat="1" ht="19.5">
      <c r="B149" s="33"/>
      <c r="C149" s="34"/>
      <c r="D149" s="188" t="s">
        <v>161</v>
      </c>
      <c r="E149" s="34"/>
      <c r="F149" s="189" t="s">
        <v>273</v>
      </c>
      <c r="G149" s="34"/>
      <c r="H149" s="34"/>
      <c r="I149" s="103"/>
      <c r="J149" s="34"/>
      <c r="K149" s="34"/>
      <c r="L149" s="37"/>
      <c r="M149" s="190"/>
      <c r="N149" s="59"/>
      <c r="O149" s="59"/>
      <c r="P149" s="59"/>
      <c r="Q149" s="59"/>
      <c r="R149" s="59"/>
      <c r="S149" s="59"/>
      <c r="T149" s="60"/>
      <c r="AT149" s="15" t="s">
        <v>161</v>
      </c>
      <c r="AU149" s="15" t="s">
        <v>90</v>
      </c>
    </row>
    <row r="150" spans="2:65" s="11" customFormat="1" ht="11.25">
      <c r="B150" s="191"/>
      <c r="C150" s="192"/>
      <c r="D150" s="188" t="s">
        <v>163</v>
      </c>
      <c r="E150" s="193" t="s">
        <v>41</v>
      </c>
      <c r="F150" s="194" t="s">
        <v>118</v>
      </c>
      <c r="G150" s="192"/>
      <c r="H150" s="195">
        <v>18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163</v>
      </c>
      <c r="AU150" s="201" t="s">
        <v>90</v>
      </c>
      <c r="AV150" s="11" t="s">
        <v>90</v>
      </c>
      <c r="AW150" s="11" t="s">
        <v>42</v>
      </c>
      <c r="AX150" s="11" t="s">
        <v>88</v>
      </c>
      <c r="AY150" s="201" t="s">
        <v>153</v>
      </c>
    </row>
    <row r="151" spans="2:65" s="10" customFormat="1" ht="22.9" customHeight="1">
      <c r="B151" s="160"/>
      <c r="C151" s="161"/>
      <c r="D151" s="162" t="s">
        <v>79</v>
      </c>
      <c r="E151" s="174" t="s">
        <v>207</v>
      </c>
      <c r="F151" s="174" t="s">
        <v>274</v>
      </c>
      <c r="G151" s="161"/>
      <c r="H151" s="161"/>
      <c r="I151" s="164"/>
      <c r="J151" s="175">
        <f>BK151</f>
        <v>0</v>
      </c>
      <c r="K151" s="161"/>
      <c r="L151" s="166"/>
      <c r="M151" s="167"/>
      <c r="N151" s="168"/>
      <c r="O151" s="168"/>
      <c r="P151" s="169">
        <f>SUM(P152:P191)</f>
        <v>0</v>
      </c>
      <c r="Q151" s="168"/>
      <c r="R151" s="169">
        <f>SUM(R152:R191)</f>
        <v>0</v>
      </c>
      <c r="S151" s="168"/>
      <c r="T151" s="170">
        <f>SUM(T152:T191)</f>
        <v>56.805399999999999</v>
      </c>
      <c r="AR151" s="171" t="s">
        <v>88</v>
      </c>
      <c r="AT151" s="172" t="s">
        <v>79</v>
      </c>
      <c r="AU151" s="172" t="s">
        <v>88</v>
      </c>
      <c r="AY151" s="171" t="s">
        <v>153</v>
      </c>
      <c r="BK151" s="173">
        <f>SUM(BK152:BK191)</f>
        <v>0</v>
      </c>
    </row>
    <row r="152" spans="2:65" s="1" customFormat="1" ht="16.5" customHeight="1">
      <c r="B152" s="33"/>
      <c r="C152" s="176" t="s">
        <v>7</v>
      </c>
      <c r="D152" s="176" t="s">
        <v>155</v>
      </c>
      <c r="E152" s="177" t="s">
        <v>275</v>
      </c>
      <c r="F152" s="178" t="s">
        <v>276</v>
      </c>
      <c r="G152" s="179" t="s">
        <v>112</v>
      </c>
      <c r="H152" s="180">
        <v>15</v>
      </c>
      <c r="I152" s="181"/>
      <c r="J152" s="182">
        <f>ROUND(I152*H152,2)</f>
        <v>0</v>
      </c>
      <c r="K152" s="178" t="s">
        <v>158</v>
      </c>
      <c r="L152" s="37"/>
      <c r="M152" s="183" t="s">
        <v>41</v>
      </c>
      <c r="N152" s="184" t="s">
        <v>51</v>
      </c>
      <c r="O152" s="59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AR152" s="15" t="s">
        <v>159</v>
      </c>
      <c r="AT152" s="15" t="s">
        <v>155</v>
      </c>
      <c r="AU152" s="15" t="s">
        <v>90</v>
      </c>
      <c r="AY152" s="15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5" t="s">
        <v>88</v>
      </c>
      <c r="BK152" s="187">
        <f>ROUND(I152*H152,2)</f>
        <v>0</v>
      </c>
      <c r="BL152" s="15" t="s">
        <v>159</v>
      </c>
      <c r="BM152" s="15" t="s">
        <v>277</v>
      </c>
    </row>
    <row r="153" spans="2:65" s="1" customFormat="1" ht="11.25">
      <c r="B153" s="33"/>
      <c r="C153" s="34"/>
      <c r="D153" s="188" t="s">
        <v>161</v>
      </c>
      <c r="E153" s="34"/>
      <c r="F153" s="189" t="s">
        <v>278</v>
      </c>
      <c r="G153" s="34"/>
      <c r="H153" s="34"/>
      <c r="I153" s="103"/>
      <c r="J153" s="34"/>
      <c r="K153" s="34"/>
      <c r="L153" s="37"/>
      <c r="M153" s="190"/>
      <c r="N153" s="59"/>
      <c r="O153" s="59"/>
      <c r="P153" s="59"/>
      <c r="Q153" s="59"/>
      <c r="R153" s="59"/>
      <c r="S153" s="59"/>
      <c r="T153" s="60"/>
      <c r="AT153" s="15" t="s">
        <v>161</v>
      </c>
      <c r="AU153" s="15" t="s">
        <v>90</v>
      </c>
    </row>
    <row r="154" spans="2:65" s="11" customFormat="1" ht="11.25">
      <c r="B154" s="191"/>
      <c r="C154" s="192"/>
      <c r="D154" s="188" t="s">
        <v>163</v>
      </c>
      <c r="E154" s="193" t="s">
        <v>41</v>
      </c>
      <c r="F154" s="194" t="s">
        <v>279</v>
      </c>
      <c r="G154" s="192"/>
      <c r="H154" s="195">
        <v>15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163</v>
      </c>
      <c r="AU154" s="201" t="s">
        <v>90</v>
      </c>
      <c r="AV154" s="11" t="s">
        <v>90</v>
      </c>
      <c r="AW154" s="11" t="s">
        <v>42</v>
      </c>
      <c r="AX154" s="11" t="s">
        <v>80</v>
      </c>
      <c r="AY154" s="201" t="s">
        <v>153</v>
      </c>
    </row>
    <row r="155" spans="2:65" s="12" customFormat="1" ht="11.25">
      <c r="B155" s="202"/>
      <c r="C155" s="203"/>
      <c r="D155" s="188" t="s">
        <v>163</v>
      </c>
      <c r="E155" s="204" t="s">
        <v>41</v>
      </c>
      <c r="F155" s="205" t="s">
        <v>165</v>
      </c>
      <c r="G155" s="203"/>
      <c r="H155" s="206">
        <v>15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163</v>
      </c>
      <c r="AU155" s="212" t="s">
        <v>90</v>
      </c>
      <c r="AV155" s="12" t="s">
        <v>159</v>
      </c>
      <c r="AW155" s="12" t="s">
        <v>42</v>
      </c>
      <c r="AX155" s="12" t="s">
        <v>88</v>
      </c>
      <c r="AY155" s="212" t="s">
        <v>153</v>
      </c>
    </row>
    <row r="156" spans="2:65" s="1" customFormat="1" ht="16.5" customHeight="1">
      <c r="B156" s="33"/>
      <c r="C156" s="176" t="s">
        <v>280</v>
      </c>
      <c r="D156" s="176" t="s">
        <v>155</v>
      </c>
      <c r="E156" s="177" t="s">
        <v>281</v>
      </c>
      <c r="F156" s="178" t="s">
        <v>282</v>
      </c>
      <c r="G156" s="179" t="s">
        <v>120</v>
      </c>
      <c r="H156" s="180">
        <v>10.3</v>
      </c>
      <c r="I156" s="181"/>
      <c r="J156" s="182">
        <f>ROUND(I156*H156,2)</f>
        <v>0</v>
      </c>
      <c r="K156" s="178" t="s">
        <v>158</v>
      </c>
      <c r="L156" s="37"/>
      <c r="M156" s="183" t="s">
        <v>41</v>
      </c>
      <c r="N156" s="184" t="s">
        <v>51</v>
      </c>
      <c r="O156" s="59"/>
      <c r="P156" s="185">
        <f>O156*H156</f>
        <v>0</v>
      </c>
      <c r="Q156" s="185">
        <v>0</v>
      </c>
      <c r="R156" s="185">
        <f>Q156*H156</f>
        <v>0</v>
      </c>
      <c r="S156" s="185">
        <v>2.4</v>
      </c>
      <c r="T156" s="186">
        <f>S156*H156</f>
        <v>24.720000000000002</v>
      </c>
      <c r="AR156" s="15" t="s">
        <v>159</v>
      </c>
      <c r="AT156" s="15" t="s">
        <v>155</v>
      </c>
      <c r="AU156" s="15" t="s">
        <v>90</v>
      </c>
      <c r="AY156" s="15" t="s">
        <v>153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5" t="s">
        <v>88</v>
      </c>
      <c r="BK156" s="187">
        <f>ROUND(I156*H156,2)</f>
        <v>0</v>
      </c>
      <c r="BL156" s="15" t="s">
        <v>159</v>
      </c>
      <c r="BM156" s="15" t="s">
        <v>283</v>
      </c>
    </row>
    <row r="157" spans="2:65" s="1" customFormat="1" ht="11.25">
      <c r="B157" s="33"/>
      <c r="C157" s="34"/>
      <c r="D157" s="188" t="s">
        <v>161</v>
      </c>
      <c r="E157" s="34"/>
      <c r="F157" s="189" t="s">
        <v>284</v>
      </c>
      <c r="G157" s="34"/>
      <c r="H157" s="34"/>
      <c r="I157" s="103"/>
      <c r="J157" s="34"/>
      <c r="K157" s="34"/>
      <c r="L157" s="37"/>
      <c r="M157" s="190"/>
      <c r="N157" s="59"/>
      <c r="O157" s="59"/>
      <c r="P157" s="59"/>
      <c r="Q157" s="59"/>
      <c r="R157" s="59"/>
      <c r="S157" s="59"/>
      <c r="T157" s="60"/>
      <c r="AT157" s="15" t="s">
        <v>161</v>
      </c>
      <c r="AU157" s="15" t="s">
        <v>90</v>
      </c>
    </row>
    <row r="158" spans="2:65" s="11" customFormat="1" ht="11.25">
      <c r="B158" s="191"/>
      <c r="C158" s="192"/>
      <c r="D158" s="188" t="s">
        <v>163</v>
      </c>
      <c r="E158" s="193" t="s">
        <v>41</v>
      </c>
      <c r="F158" s="194" t="s">
        <v>285</v>
      </c>
      <c r="G158" s="192"/>
      <c r="H158" s="195">
        <v>1.08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163</v>
      </c>
      <c r="AU158" s="201" t="s">
        <v>90</v>
      </c>
      <c r="AV158" s="11" t="s">
        <v>90</v>
      </c>
      <c r="AW158" s="11" t="s">
        <v>42</v>
      </c>
      <c r="AX158" s="11" t="s">
        <v>80</v>
      </c>
      <c r="AY158" s="201" t="s">
        <v>153</v>
      </c>
    </row>
    <row r="159" spans="2:65" s="11" customFormat="1" ht="11.25">
      <c r="B159" s="191"/>
      <c r="C159" s="192"/>
      <c r="D159" s="188" t="s">
        <v>163</v>
      </c>
      <c r="E159" s="193" t="s">
        <v>41</v>
      </c>
      <c r="F159" s="194" t="s">
        <v>286</v>
      </c>
      <c r="G159" s="192"/>
      <c r="H159" s="195">
        <v>8.5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163</v>
      </c>
      <c r="AU159" s="201" t="s">
        <v>90</v>
      </c>
      <c r="AV159" s="11" t="s">
        <v>90</v>
      </c>
      <c r="AW159" s="11" t="s">
        <v>42</v>
      </c>
      <c r="AX159" s="11" t="s">
        <v>80</v>
      </c>
      <c r="AY159" s="201" t="s">
        <v>153</v>
      </c>
    </row>
    <row r="160" spans="2:65" s="11" customFormat="1" ht="11.25">
      <c r="B160" s="191"/>
      <c r="C160" s="192"/>
      <c r="D160" s="188" t="s">
        <v>163</v>
      </c>
      <c r="E160" s="193" t="s">
        <v>41</v>
      </c>
      <c r="F160" s="194" t="s">
        <v>287</v>
      </c>
      <c r="G160" s="192"/>
      <c r="H160" s="195">
        <v>0.72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163</v>
      </c>
      <c r="AU160" s="201" t="s">
        <v>90</v>
      </c>
      <c r="AV160" s="11" t="s">
        <v>90</v>
      </c>
      <c r="AW160" s="11" t="s">
        <v>42</v>
      </c>
      <c r="AX160" s="11" t="s">
        <v>80</v>
      </c>
      <c r="AY160" s="201" t="s">
        <v>153</v>
      </c>
    </row>
    <row r="161" spans="2:65" s="12" customFormat="1" ht="11.25">
      <c r="B161" s="202"/>
      <c r="C161" s="203"/>
      <c r="D161" s="188" t="s">
        <v>163</v>
      </c>
      <c r="E161" s="204" t="s">
        <v>41</v>
      </c>
      <c r="F161" s="205" t="s">
        <v>165</v>
      </c>
      <c r="G161" s="203"/>
      <c r="H161" s="206">
        <v>10.3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90</v>
      </c>
      <c r="AV161" s="12" t="s">
        <v>159</v>
      </c>
      <c r="AW161" s="12" t="s">
        <v>42</v>
      </c>
      <c r="AX161" s="12" t="s">
        <v>88</v>
      </c>
      <c r="AY161" s="212" t="s">
        <v>153</v>
      </c>
    </row>
    <row r="162" spans="2:65" s="1" customFormat="1" ht="16.5" customHeight="1">
      <c r="B162" s="33"/>
      <c r="C162" s="176" t="s">
        <v>288</v>
      </c>
      <c r="D162" s="176" t="s">
        <v>155</v>
      </c>
      <c r="E162" s="177" t="s">
        <v>289</v>
      </c>
      <c r="F162" s="178" t="s">
        <v>290</v>
      </c>
      <c r="G162" s="179" t="s">
        <v>120</v>
      </c>
      <c r="H162" s="180">
        <v>15.9</v>
      </c>
      <c r="I162" s="181"/>
      <c r="J162" s="182">
        <f>ROUND(I162*H162,2)</f>
        <v>0</v>
      </c>
      <c r="K162" s="178" t="s">
        <v>158</v>
      </c>
      <c r="L162" s="37"/>
      <c r="M162" s="183" t="s">
        <v>41</v>
      </c>
      <c r="N162" s="184" t="s">
        <v>51</v>
      </c>
      <c r="O162" s="59"/>
      <c r="P162" s="185">
        <f>O162*H162</f>
        <v>0</v>
      </c>
      <c r="Q162" s="185">
        <v>0</v>
      </c>
      <c r="R162" s="185">
        <f>Q162*H162</f>
        <v>0</v>
      </c>
      <c r="S162" s="185">
        <v>1.95</v>
      </c>
      <c r="T162" s="186">
        <f>S162*H162</f>
        <v>31.004999999999999</v>
      </c>
      <c r="AR162" s="15" t="s">
        <v>159</v>
      </c>
      <c r="AT162" s="15" t="s">
        <v>155</v>
      </c>
      <c r="AU162" s="15" t="s">
        <v>90</v>
      </c>
      <c r="AY162" s="15" t="s">
        <v>153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5" t="s">
        <v>88</v>
      </c>
      <c r="BK162" s="187">
        <f>ROUND(I162*H162,2)</f>
        <v>0</v>
      </c>
      <c r="BL162" s="15" t="s">
        <v>159</v>
      </c>
      <c r="BM162" s="15" t="s">
        <v>291</v>
      </c>
    </row>
    <row r="163" spans="2:65" s="1" customFormat="1" ht="11.25">
      <c r="B163" s="33"/>
      <c r="C163" s="34"/>
      <c r="D163" s="188" t="s">
        <v>161</v>
      </c>
      <c r="E163" s="34"/>
      <c r="F163" s="189" t="s">
        <v>292</v>
      </c>
      <c r="G163" s="34"/>
      <c r="H163" s="34"/>
      <c r="I163" s="103"/>
      <c r="J163" s="34"/>
      <c r="K163" s="34"/>
      <c r="L163" s="37"/>
      <c r="M163" s="190"/>
      <c r="N163" s="59"/>
      <c r="O163" s="59"/>
      <c r="P163" s="59"/>
      <c r="Q163" s="59"/>
      <c r="R163" s="59"/>
      <c r="S163" s="59"/>
      <c r="T163" s="60"/>
      <c r="AT163" s="15" t="s">
        <v>161</v>
      </c>
      <c r="AU163" s="15" t="s">
        <v>90</v>
      </c>
    </row>
    <row r="164" spans="2:65" s="11" customFormat="1" ht="11.25">
      <c r="B164" s="191"/>
      <c r="C164" s="192"/>
      <c r="D164" s="188" t="s">
        <v>163</v>
      </c>
      <c r="E164" s="193" t="s">
        <v>41</v>
      </c>
      <c r="F164" s="194" t="s">
        <v>293</v>
      </c>
      <c r="G164" s="192"/>
      <c r="H164" s="195">
        <v>11.9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163</v>
      </c>
      <c r="AU164" s="201" t="s">
        <v>90</v>
      </c>
      <c r="AV164" s="11" t="s">
        <v>90</v>
      </c>
      <c r="AW164" s="11" t="s">
        <v>42</v>
      </c>
      <c r="AX164" s="11" t="s">
        <v>80</v>
      </c>
      <c r="AY164" s="201" t="s">
        <v>153</v>
      </c>
    </row>
    <row r="165" spans="2:65" s="11" customFormat="1" ht="11.25">
      <c r="B165" s="191"/>
      <c r="C165" s="192"/>
      <c r="D165" s="188" t="s">
        <v>163</v>
      </c>
      <c r="E165" s="193" t="s">
        <v>41</v>
      </c>
      <c r="F165" s="194" t="s">
        <v>294</v>
      </c>
      <c r="G165" s="192"/>
      <c r="H165" s="195">
        <v>4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163</v>
      </c>
      <c r="AU165" s="201" t="s">
        <v>90</v>
      </c>
      <c r="AV165" s="11" t="s">
        <v>90</v>
      </c>
      <c r="AW165" s="11" t="s">
        <v>42</v>
      </c>
      <c r="AX165" s="11" t="s">
        <v>80</v>
      </c>
      <c r="AY165" s="201" t="s">
        <v>153</v>
      </c>
    </row>
    <row r="166" spans="2:65" s="12" customFormat="1" ht="11.25">
      <c r="B166" s="202"/>
      <c r="C166" s="203"/>
      <c r="D166" s="188" t="s">
        <v>163</v>
      </c>
      <c r="E166" s="204" t="s">
        <v>41</v>
      </c>
      <c r="F166" s="205" t="s">
        <v>165</v>
      </c>
      <c r="G166" s="203"/>
      <c r="H166" s="206">
        <v>15.9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163</v>
      </c>
      <c r="AU166" s="212" t="s">
        <v>90</v>
      </c>
      <c r="AV166" s="12" t="s">
        <v>159</v>
      </c>
      <c r="AW166" s="12" t="s">
        <v>42</v>
      </c>
      <c r="AX166" s="12" t="s">
        <v>88</v>
      </c>
      <c r="AY166" s="212" t="s">
        <v>153</v>
      </c>
    </row>
    <row r="167" spans="2:65" s="1" customFormat="1" ht="16.5" customHeight="1">
      <c r="B167" s="33"/>
      <c r="C167" s="176" t="s">
        <v>295</v>
      </c>
      <c r="D167" s="176" t="s">
        <v>155</v>
      </c>
      <c r="E167" s="177" t="s">
        <v>296</v>
      </c>
      <c r="F167" s="178" t="s">
        <v>297</v>
      </c>
      <c r="G167" s="179" t="s">
        <v>168</v>
      </c>
      <c r="H167" s="180">
        <v>1</v>
      </c>
      <c r="I167" s="181"/>
      <c r="J167" s="182">
        <f>ROUND(I167*H167,2)</f>
        <v>0</v>
      </c>
      <c r="K167" s="178" t="s">
        <v>158</v>
      </c>
      <c r="L167" s="37"/>
      <c r="M167" s="183" t="s">
        <v>41</v>
      </c>
      <c r="N167" s="184" t="s">
        <v>51</v>
      </c>
      <c r="O167" s="59"/>
      <c r="P167" s="185">
        <f>O167*H167</f>
        <v>0</v>
      </c>
      <c r="Q167" s="185">
        <v>0</v>
      </c>
      <c r="R167" s="185">
        <f>Q167*H167</f>
        <v>0</v>
      </c>
      <c r="S167" s="185">
        <v>4.0000000000000001E-3</v>
      </c>
      <c r="T167" s="186">
        <f>S167*H167</f>
        <v>4.0000000000000001E-3</v>
      </c>
      <c r="AR167" s="15" t="s">
        <v>159</v>
      </c>
      <c r="AT167" s="15" t="s">
        <v>155</v>
      </c>
      <c r="AU167" s="15" t="s">
        <v>90</v>
      </c>
      <c r="AY167" s="15" t="s">
        <v>153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5" t="s">
        <v>88</v>
      </c>
      <c r="BK167" s="187">
        <f>ROUND(I167*H167,2)</f>
        <v>0</v>
      </c>
      <c r="BL167" s="15" t="s">
        <v>159</v>
      </c>
      <c r="BM167" s="15" t="s">
        <v>298</v>
      </c>
    </row>
    <row r="168" spans="2:65" s="1" customFormat="1" ht="19.5">
      <c r="B168" s="33"/>
      <c r="C168" s="34"/>
      <c r="D168" s="188" t="s">
        <v>161</v>
      </c>
      <c r="E168" s="34"/>
      <c r="F168" s="189" t="s">
        <v>299</v>
      </c>
      <c r="G168" s="34"/>
      <c r="H168" s="34"/>
      <c r="I168" s="103"/>
      <c r="J168" s="34"/>
      <c r="K168" s="34"/>
      <c r="L168" s="37"/>
      <c r="M168" s="190"/>
      <c r="N168" s="59"/>
      <c r="O168" s="59"/>
      <c r="P168" s="59"/>
      <c r="Q168" s="59"/>
      <c r="R168" s="59"/>
      <c r="S168" s="59"/>
      <c r="T168" s="60"/>
      <c r="AT168" s="15" t="s">
        <v>161</v>
      </c>
      <c r="AU168" s="15" t="s">
        <v>90</v>
      </c>
    </row>
    <row r="169" spans="2:65" s="1" customFormat="1" ht="16.5" customHeight="1">
      <c r="B169" s="33"/>
      <c r="C169" s="176" t="s">
        <v>300</v>
      </c>
      <c r="D169" s="176" t="s">
        <v>155</v>
      </c>
      <c r="E169" s="177" t="s">
        <v>301</v>
      </c>
      <c r="F169" s="178" t="s">
        <v>302</v>
      </c>
      <c r="G169" s="179" t="s">
        <v>168</v>
      </c>
      <c r="H169" s="180">
        <v>10</v>
      </c>
      <c r="I169" s="181"/>
      <c r="J169" s="182">
        <f>ROUND(I169*H169,2)</f>
        <v>0</v>
      </c>
      <c r="K169" s="178" t="s">
        <v>158</v>
      </c>
      <c r="L169" s="37"/>
      <c r="M169" s="183" t="s">
        <v>41</v>
      </c>
      <c r="N169" s="184" t="s">
        <v>51</v>
      </c>
      <c r="O169" s="59"/>
      <c r="P169" s="185">
        <f>O169*H169</f>
        <v>0</v>
      </c>
      <c r="Q169" s="185">
        <v>0</v>
      </c>
      <c r="R169" s="185">
        <f>Q169*H169</f>
        <v>0</v>
      </c>
      <c r="S169" s="185">
        <v>6.5699999999999995E-2</v>
      </c>
      <c r="T169" s="186">
        <f>S169*H169</f>
        <v>0.65699999999999992</v>
      </c>
      <c r="AR169" s="15" t="s">
        <v>159</v>
      </c>
      <c r="AT169" s="15" t="s">
        <v>155</v>
      </c>
      <c r="AU169" s="15" t="s">
        <v>90</v>
      </c>
      <c r="AY169" s="15" t="s">
        <v>153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5" t="s">
        <v>88</v>
      </c>
      <c r="BK169" s="187">
        <f>ROUND(I169*H169,2)</f>
        <v>0</v>
      </c>
      <c r="BL169" s="15" t="s">
        <v>159</v>
      </c>
      <c r="BM169" s="15" t="s">
        <v>303</v>
      </c>
    </row>
    <row r="170" spans="2:65" s="1" customFormat="1" ht="11.25">
      <c r="B170" s="33"/>
      <c r="C170" s="34"/>
      <c r="D170" s="188" t="s">
        <v>161</v>
      </c>
      <c r="E170" s="34"/>
      <c r="F170" s="189" t="s">
        <v>304</v>
      </c>
      <c r="G170" s="34"/>
      <c r="H170" s="34"/>
      <c r="I170" s="103"/>
      <c r="J170" s="34"/>
      <c r="K170" s="34"/>
      <c r="L170" s="37"/>
      <c r="M170" s="190"/>
      <c r="N170" s="59"/>
      <c r="O170" s="59"/>
      <c r="P170" s="59"/>
      <c r="Q170" s="59"/>
      <c r="R170" s="59"/>
      <c r="S170" s="59"/>
      <c r="T170" s="60"/>
      <c r="AT170" s="15" t="s">
        <v>161</v>
      </c>
      <c r="AU170" s="15" t="s">
        <v>90</v>
      </c>
    </row>
    <row r="171" spans="2:65" s="11" customFormat="1" ht="11.25">
      <c r="B171" s="191"/>
      <c r="C171" s="192"/>
      <c r="D171" s="188" t="s">
        <v>163</v>
      </c>
      <c r="E171" s="193" t="s">
        <v>41</v>
      </c>
      <c r="F171" s="194" t="s">
        <v>305</v>
      </c>
      <c r="G171" s="192"/>
      <c r="H171" s="195">
        <v>6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163</v>
      </c>
      <c r="AU171" s="201" t="s">
        <v>90</v>
      </c>
      <c r="AV171" s="11" t="s">
        <v>90</v>
      </c>
      <c r="AW171" s="11" t="s">
        <v>42</v>
      </c>
      <c r="AX171" s="11" t="s">
        <v>80</v>
      </c>
      <c r="AY171" s="201" t="s">
        <v>153</v>
      </c>
    </row>
    <row r="172" spans="2:65" s="11" customFormat="1" ht="11.25">
      <c r="B172" s="191"/>
      <c r="C172" s="192"/>
      <c r="D172" s="188" t="s">
        <v>163</v>
      </c>
      <c r="E172" s="193" t="s">
        <v>41</v>
      </c>
      <c r="F172" s="194" t="s">
        <v>306</v>
      </c>
      <c r="G172" s="192"/>
      <c r="H172" s="195">
        <v>4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163</v>
      </c>
      <c r="AU172" s="201" t="s">
        <v>90</v>
      </c>
      <c r="AV172" s="11" t="s">
        <v>90</v>
      </c>
      <c r="AW172" s="11" t="s">
        <v>42</v>
      </c>
      <c r="AX172" s="11" t="s">
        <v>80</v>
      </c>
      <c r="AY172" s="201" t="s">
        <v>153</v>
      </c>
    </row>
    <row r="173" spans="2:65" s="12" customFormat="1" ht="11.25">
      <c r="B173" s="202"/>
      <c r="C173" s="203"/>
      <c r="D173" s="188" t="s">
        <v>163</v>
      </c>
      <c r="E173" s="204" t="s">
        <v>41</v>
      </c>
      <c r="F173" s="205" t="s">
        <v>165</v>
      </c>
      <c r="G173" s="203"/>
      <c r="H173" s="206">
        <v>10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90</v>
      </c>
      <c r="AV173" s="12" t="s">
        <v>159</v>
      </c>
      <c r="AW173" s="12" t="s">
        <v>42</v>
      </c>
      <c r="AX173" s="12" t="s">
        <v>88</v>
      </c>
      <c r="AY173" s="212" t="s">
        <v>153</v>
      </c>
    </row>
    <row r="174" spans="2:65" s="1" customFormat="1" ht="16.5" customHeight="1">
      <c r="B174" s="33"/>
      <c r="C174" s="176" t="s">
        <v>307</v>
      </c>
      <c r="D174" s="176" t="s">
        <v>155</v>
      </c>
      <c r="E174" s="177" t="s">
        <v>308</v>
      </c>
      <c r="F174" s="178" t="s">
        <v>309</v>
      </c>
      <c r="G174" s="179" t="s">
        <v>112</v>
      </c>
      <c r="H174" s="180">
        <v>5</v>
      </c>
      <c r="I174" s="181"/>
      <c r="J174" s="182">
        <f>ROUND(I174*H174,2)</f>
        <v>0</v>
      </c>
      <c r="K174" s="178" t="s">
        <v>158</v>
      </c>
      <c r="L174" s="37"/>
      <c r="M174" s="183" t="s">
        <v>41</v>
      </c>
      <c r="N174" s="184" t="s">
        <v>51</v>
      </c>
      <c r="O174" s="59"/>
      <c r="P174" s="185">
        <f>O174*H174</f>
        <v>0</v>
      </c>
      <c r="Q174" s="185">
        <v>0</v>
      </c>
      <c r="R174" s="185">
        <f>Q174*H174</f>
        <v>0</v>
      </c>
      <c r="S174" s="185">
        <v>2.48E-3</v>
      </c>
      <c r="T174" s="186">
        <f>S174*H174</f>
        <v>1.24E-2</v>
      </c>
      <c r="AR174" s="15" t="s">
        <v>159</v>
      </c>
      <c r="AT174" s="15" t="s">
        <v>155</v>
      </c>
      <c r="AU174" s="15" t="s">
        <v>90</v>
      </c>
      <c r="AY174" s="15" t="s">
        <v>153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5" t="s">
        <v>88</v>
      </c>
      <c r="BK174" s="187">
        <f>ROUND(I174*H174,2)</f>
        <v>0</v>
      </c>
      <c r="BL174" s="15" t="s">
        <v>159</v>
      </c>
      <c r="BM174" s="15" t="s">
        <v>310</v>
      </c>
    </row>
    <row r="175" spans="2:65" s="1" customFormat="1" ht="11.25">
      <c r="B175" s="33"/>
      <c r="C175" s="34"/>
      <c r="D175" s="188" t="s">
        <v>161</v>
      </c>
      <c r="E175" s="34"/>
      <c r="F175" s="189" t="s">
        <v>311</v>
      </c>
      <c r="G175" s="34"/>
      <c r="H175" s="34"/>
      <c r="I175" s="103"/>
      <c r="J175" s="34"/>
      <c r="K175" s="34"/>
      <c r="L175" s="37"/>
      <c r="M175" s="190"/>
      <c r="N175" s="59"/>
      <c r="O175" s="59"/>
      <c r="P175" s="59"/>
      <c r="Q175" s="59"/>
      <c r="R175" s="59"/>
      <c r="S175" s="59"/>
      <c r="T175" s="60"/>
      <c r="AT175" s="15" t="s">
        <v>161</v>
      </c>
      <c r="AU175" s="15" t="s">
        <v>90</v>
      </c>
    </row>
    <row r="176" spans="2:65" s="11" customFormat="1" ht="11.25">
      <c r="B176" s="191"/>
      <c r="C176" s="192"/>
      <c r="D176" s="188" t="s">
        <v>163</v>
      </c>
      <c r="E176" s="193" t="s">
        <v>41</v>
      </c>
      <c r="F176" s="194" t="s">
        <v>180</v>
      </c>
      <c r="G176" s="192"/>
      <c r="H176" s="195">
        <v>5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163</v>
      </c>
      <c r="AU176" s="201" t="s">
        <v>90</v>
      </c>
      <c r="AV176" s="11" t="s">
        <v>90</v>
      </c>
      <c r="AW176" s="11" t="s">
        <v>42</v>
      </c>
      <c r="AX176" s="11" t="s">
        <v>80</v>
      </c>
      <c r="AY176" s="201" t="s">
        <v>153</v>
      </c>
    </row>
    <row r="177" spans="2:65" s="12" customFormat="1" ht="11.25">
      <c r="B177" s="202"/>
      <c r="C177" s="203"/>
      <c r="D177" s="188" t="s">
        <v>163</v>
      </c>
      <c r="E177" s="204" t="s">
        <v>41</v>
      </c>
      <c r="F177" s="205" t="s">
        <v>165</v>
      </c>
      <c r="G177" s="203"/>
      <c r="H177" s="206">
        <v>5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90</v>
      </c>
      <c r="AV177" s="12" t="s">
        <v>159</v>
      </c>
      <c r="AW177" s="12" t="s">
        <v>42</v>
      </c>
      <c r="AX177" s="12" t="s">
        <v>88</v>
      </c>
      <c r="AY177" s="212" t="s">
        <v>153</v>
      </c>
    </row>
    <row r="178" spans="2:65" s="1" customFormat="1" ht="16.5" customHeight="1">
      <c r="B178" s="33"/>
      <c r="C178" s="176" t="s">
        <v>312</v>
      </c>
      <c r="D178" s="176" t="s">
        <v>155</v>
      </c>
      <c r="E178" s="177" t="s">
        <v>313</v>
      </c>
      <c r="F178" s="178" t="s">
        <v>314</v>
      </c>
      <c r="G178" s="179" t="s">
        <v>112</v>
      </c>
      <c r="H178" s="180">
        <v>38</v>
      </c>
      <c r="I178" s="181"/>
      <c r="J178" s="182">
        <f>ROUND(I178*H178,2)</f>
        <v>0</v>
      </c>
      <c r="K178" s="178" t="s">
        <v>158</v>
      </c>
      <c r="L178" s="37"/>
      <c r="M178" s="183" t="s">
        <v>41</v>
      </c>
      <c r="N178" s="184" t="s">
        <v>51</v>
      </c>
      <c r="O178" s="59"/>
      <c r="P178" s="185">
        <f>O178*H178</f>
        <v>0</v>
      </c>
      <c r="Q178" s="185">
        <v>0</v>
      </c>
      <c r="R178" s="185">
        <f>Q178*H178</f>
        <v>0</v>
      </c>
      <c r="S178" s="185">
        <v>9.2499999999999995E-3</v>
      </c>
      <c r="T178" s="186">
        <f>S178*H178</f>
        <v>0.35149999999999998</v>
      </c>
      <c r="AR178" s="15" t="s">
        <v>159</v>
      </c>
      <c r="AT178" s="15" t="s">
        <v>155</v>
      </c>
      <c r="AU178" s="15" t="s">
        <v>90</v>
      </c>
      <c r="AY178" s="15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5" t="s">
        <v>88</v>
      </c>
      <c r="BK178" s="187">
        <f>ROUND(I178*H178,2)</f>
        <v>0</v>
      </c>
      <c r="BL178" s="15" t="s">
        <v>159</v>
      </c>
      <c r="BM178" s="15" t="s">
        <v>315</v>
      </c>
    </row>
    <row r="179" spans="2:65" s="1" customFormat="1" ht="11.25">
      <c r="B179" s="33"/>
      <c r="C179" s="34"/>
      <c r="D179" s="188" t="s">
        <v>161</v>
      </c>
      <c r="E179" s="34"/>
      <c r="F179" s="189" t="s">
        <v>316</v>
      </c>
      <c r="G179" s="34"/>
      <c r="H179" s="34"/>
      <c r="I179" s="103"/>
      <c r="J179" s="34"/>
      <c r="K179" s="34"/>
      <c r="L179" s="37"/>
      <c r="M179" s="190"/>
      <c r="N179" s="59"/>
      <c r="O179" s="59"/>
      <c r="P179" s="59"/>
      <c r="Q179" s="59"/>
      <c r="R179" s="59"/>
      <c r="S179" s="59"/>
      <c r="T179" s="60"/>
      <c r="AT179" s="15" t="s">
        <v>161</v>
      </c>
      <c r="AU179" s="15" t="s">
        <v>90</v>
      </c>
    </row>
    <row r="180" spans="2:65" s="11" customFormat="1" ht="11.25">
      <c r="B180" s="191"/>
      <c r="C180" s="192"/>
      <c r="D180" s="188" t="s">
        <v>163</v>
      </c>
      <c r="E180" s="193" t="s">
        <v>41</v>
      </c>
      <c r="F180" s="194" t="s">
        <v>317</v>
      </c>
      <c r="G180" s="192"/>
      <c r="H180" s="195">
        <v>38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163</v>
      </c>
      <c r="AU180" s="201" t="s">
        <v>90</v>
      </c>
      <c r="AV180" s="11" t="s">
        <v>90</v>
      </c>
      <c r="AW180" s="11" t="s">
        <v>42</v>
      </c>
      <c r="AX180" s="11" t="s">
        <v>80</v>
      </c>
      <c r="AY180" s="201" t="s">
        <v>153</v>
      </c>
    </row>
    <row r="181" spans="2:65" s="12" customFormat="1" ht="11.25">
      <c r="B181" s="202"/>
      <c r="C181" s="203"/>
      <c r="D181" s="188" t="s">
        <v>163</v>
      </c>
      <c r="E181" s="204" t="s">
        <v>41</v>
      </c>
      <c r="F181" s="205" t="s">
        <v>165</v>
      </c>
      <c r="G181" s="203"/>
      <c r="H181" s="206">
        <v>38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90</v>
      </c>
      <c r="AV181" s="12" t="s">
        <v>159</v>
      </c>
      <c r="AW181" s="12" t="s">
        <v>42</v>
      </c>
      <c r="AX181" s="12" t="s">
        <v>88</v>
      </c>
      <c r="AY181" s="212" t="s">
        <v>153</v>
      </c>
    </row>
    <row r="182" spans="2:65" s="1" customFormat="1" ht="16.5" customHeight="1">
      <c r="B182" s="33"/>
      <c r="C182" s="176" t="s">
        <v>318</v>
      </c>
      <c r="D182" s="176" t="s">
        <v>155</v>
      </c>
      <c r="E182" s="177" t="s">
        <v>319</v>
      </c>
      <c r="F182" s="178" t="s">
        <v>314</v>
      </c>
      <c r="G182" s="179" t="s">
        <v>112</v>
      </c>
      <c r="H182" s="180">
        <v>6</v>
      </c>
      <c r="I182" s="181"/>
      <c r="J182" s="182">
        <f>ROUND(I182*H182,2)</f>
        <v>0</v>
      </c>
      <c r="K182" s="178" t="s">
        <v>41</v>
      </c>
      <c r="L182" s="37"/>
      <c r="M182" s="183" t="s">
        <v>41</v>
      </c>
      <c r="N182" s="184" t="s">
        <v>51</v>
      </c>
      <c r="O182" s="59"/>
      <c r="P182" s="185">
        <f>O182*H182</f>
        <v>0</v>
      </c>
      <c r="Q182" s="185">
        <v>0</v>
      </c>
      <c r="R182" s="185">
        <f>Q182*H182</f>
        <v>0</v>
      </c>
      <c r="S182" s="185">
        <v>9.2499999999999995E-3</v>
      </c>
      <c r="T182" s="186">
        <f>S182*H182</f>
        <v>5.5499999999999994E-2</v>
      </c>
      <c r="AR182" s="15" t="s">
        <v>159</v>
      </c>
      <c r="AT182" s="15" t="s">
        <v>155</v>
      </c>
      <c r="AU182" s="15" t="s">
        <v>90</v>
      </c>
      <c r="AY182" s="15" t="s">
        <v>153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5" t="s">
        <v>88</v>
      </c>
      <c r="BK182" s="187">
        <f>ROUND(I182*H182,2)</f>
        <v>0</v>
      </c>
      <c r="BL182" s="15" t="s">
        <v>159</v>
      </c>
      <c r="BM182" s="15" t="s">
        <v>320</v>
      </c>
    </row>
    <row r="183" spans="2:65" s="1" customFormat="1" ht="11.25">
      <c r="B183" s="33"/>
      <c r="C183" s="34"/>
      <c r="D183" s="188" t="s">
        <v>161</v>
      </c>
      <c r="E183" s="34"/>
      <c r="F183" s="189" t="s">
        <v>321</v>
      </c>
      <c r="G183" s="34"/>
      <c r="H183" s="34"/>
      <c r="I183" s="103"/>
      <c r="J183" s="34"/>
      <c r="K183" s="34"/>
      <c r="L183" s="37"/>
      <c r="M183" s="190"/>
      <c r="N183" s="59"/>
      <c r="O183" s="59"/>
      <c r="P183" s="59"/>
      <c r="Q183" s="59"/>
      <c r="R183" s="59"/>
      <c r="S183" s="59"/>
      <c r="T183" s="60"/>
      <c r="AT183" s="15" t="s">
        <v>161</v>
      </c>
      <c r="AU183" s="15" t="s">
        <v>90</v>
      </c>
    </row>
    <row r="184" spans="2:65" s="11" customFormat="1" ht="11.25">
      <c r="B184" s="191"/>
      <c r="C184" s="192"/>
      <c r="D184" s="188" t="s">
        <v>163</v>
      </c>
      <c r="E184" s="193" t="s">
        <v>41</v>
      </c>
      <c r="F184" s="194" t="s">
        <v>322</v>
      </c>
      <c r="G184" s="192"/>
      <c r="H184" s="195">
        <v>6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163</v>
      </c>
      <c r="AU184" s="201" t="s">
        <v>90</v>
      </c>
      <c r="AV184" s="11" t="s">
        <v>90</v>
      </c>
      <c r="AW184" s="11" t="s">
        <v>42</v>
      </c>
      <c r="AX184" s="11" t="s">
        <v>80</v>
      </c>
      <c r="AY184" s="201" t="s">
        <v>153</v>
      </c>
    </row>
    <row r="185" spans="2:65" s="12" customFormat="1" ht="11.25">
      <c r="B185" s="202"/>
      <c r="C185" s="203"/>
      <c r="D185" s="188" t="s">
        <v>163</v>
      </c>
      <c r="E185" s="204" t="s">
        <v>41</v>
      </c>
      <c r="F185" s="205" t="s">
        <v>165</v>
      </c>
      <c r="G185" s="203"/>
      <c r="H185" s="206">
        <v>6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163</v>
      </c>
      <c r="AU185" s="212" t="s">
        <v>90</v>
      </c>
      <c r="AV185" s="12" t="s">
        <v>159</v>
      </c>
      <c r="AW185" s="12" t="s">
        <v>42</v>
      </c>
      <c r="AX185" s="12" t="s">
        <v>88</v>
      </c>
      <c r="AY185" s="212" t="s">
        <v>153</v>
      </c>
    </row>
    <row r="186" spans="2:65" s="1" customFormat="1" ht="16.5" customHeight="1">
      <c r="B186" s="33"/>
      <c r="C186" s="176" t="s">
        <v>323</v>
      </c>
      <c r="D186" s="176" t="s">
        <v>155</v>
      </c>
      <c r="E186" s="177" t="s">
        <v>324</v>
      </c>
      <c r="F186" s="178" t="s">
        <v>325</v>
      </c>
      <c r="G186" s="179" t="s">
        <v>112</v>
      </c>
      <c r="H186" s="180">
        <v>8.5</v>
      </c>
      <c r="I186" s="181"/>
      <c r="J186" s="182">
        <f>ROUND(I186*H186,2)</f>
        <v>0</v>
      </c>
      <c r="K186" s="178" t="s">
        <v>158</v>
      </c>
      <c r="L186" s="37"/>
      <c r="M186" s="183" t="s">
        <v>41</v>
      </c>
      <c r="N186" s="184" t="s">
        <v>51</v>
      </c>
      <c r="O186" s="59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AR186" s="15" t="s">
        <v>159</v>
      </c>
      <c r="AT186" s="15" t="s">
        <v>155</v>
      </c>
      <c r="AU186" s="15" t="s">
        <v>90</v>
      </c>
      <c r="AY186" s="15" t="s">
        <v>153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5" t="s">
        <v>88</v>
      </c>
      <c r="BK186" s="187">
        <f>ROUND(I186*H186,2)</f>
        <v>0</v>
      </c>
      <c r="BL186" s="15" t="s">
        <v>159</v>
      </c>
      <c r="BM186" s="15" t="s">
        <v>326</v>
      </c>
    </row>
    <row r="187" spans="2:65" s="1" customFormat="1" ht="19.5">
      <c r="B187" s="33"/>
      <c r="C187" s="34"/>
      <c r="D187" s="188" t="s">
        <v>161</v>
      </c>
      <c r="E187" s="34"/>
      <c r="F187" s="189" t="s">
        <v>327</v>
      </c>
      <c r="G187" s="34"/>
      <c r="H187" s="34"/>
      <c r="I187" s="103"/>
      <c r="J187" s="34"/>
      <c r="K187" s="34"/>
      <c r="L187" s="37"/>
      <c r="M187" s="190"/>
      <c r="N187" s="59"/>
      <c r="O187" s="59"/>
      <c r="P187" s="59"/>
      <c r="Q187" s="59"/>
      <c r="R187" s="59"/>
      <c r="S187" s="59"/>
      <c r="T187" s="60"/>
      <c r="AT187" s="15" t="s">
        <v>161</v>
      </c>
      <c r="AU187" s="15" t="s">
        <v>90</v>
      </c>
    </row>
    <row r="188" spans="2:65" s="11" customFormat="1" ht="11.25">
      <c r="B188" s="191"/>
      <c r="C188" s="192"/>
      <c r="D188" s="188" t="s">
        <v>163</v>
      </c>
      <c r="E188" s="193" t="s">
        <v>41</v>
      </c>
      <c r="F188" s="194" t="s">
        <v>110</v>
      </c>
      <c r="G188" s="192"/>
      <c r="H188" s="195">
        <v>8.5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163</v>
      </c>
      <c r="AU188" s="201" t="s">
        <v>90</v>
      </c>
      <c r="AV188" s="11" t="s">
        <v>90</v>
      </c>
      <c r="AW188" s="11" t="s">
        <v>42</v>
      </c>
      <c r="AX188" s="11" t="s">
        <v>88</v>
      </c>
      <c r="AY188" s="201" t="s">
        <v>153</v>
      </c>
    </row>
    <row r="189" spans="2:65" s="1" customFormat="1" ht="16.5" customHeight="1">
      <c r="B189" s="33"/>
      <c r="C189" s="176" t="s">
        <v>328</v>
      </c>
      <c r="D189" s="176" t="s">
        <v>155</v>
      </c>
      <c r="E189" s="177" t="s">
        <v>329</v>
      </c>
      <c r="F189" s="178" t="s">
        <v>330</v>
      </c>
      <c r="G189" s="179" t="s">
        <v>331</v>
      </c>
      <c r="H189" s="180">
        <v>1</v>
      </c>
      <c r="I189" s="181"/>
      <c r="J189" s="182">
        <f>ROUND(I189*H189,2)</f>
        <v>0</v>
      </c>
      <c r="K189" s="178" t="s">
        <v>332</v>
      </c>
      <c r="L189" s="37"/>
      <c r="M189" s="183" t="s">
        <v>41</v>
      </c>
      <c r="N189" s="184" t="s">
        <v>51</v>
      </c>
      <c r="O189" s="59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AR189" s="15" t="s">
        <v>159</v>
      </c>
      <c r="AT189" s="15" t="s">
        <v>155</v>
      </c>
      <c r="AU189" s="15" t="s">
        <v>90</v>
      </c>
      <c r="AY189" s="15" t="s">
        <v>153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5" t="s">
        <v>88</v>
      </c>
      <c r="BK189" s="187">
        <f>ROUND(I189*H189,2)</f>
        <v>0</v>
      </c>
      <c r="BL189" s="15" t="s">
        <v>159</v>
      </c>
      <c r="BM189" s="15" t="s">
        <v>333</v>
      </c>
    </row>
    <row r="190" spans="2:65" s="1" customFormat="1" ht="11.25">
      <c r="B190" s="33"/>
      <c r="C190" s="34"/>
      <c r="D190" s="188" t="s">
        <v>161</v>
      </c>
      <c r="E190" s="34"/>
      <c r="F190" s="189" t="s">
        <v>330</v>
      </c>
      <c r="G190" s="34"/>
      <c r="H190" s="34"/>
      <c r="I190" s="103"/>
      <c r="J190" s="34"/>
      <c r="K190" s="34"/>
      <c r="L190" s="37"/>
      <c r="M190" s="190"/>
      <c r="N190" s="59"/>
      <c r="O190" s="59"/>
      <c r="P190" s="59"/>
      <c r="Q190" s="59"/>
      <c r="R190" s="59"/>
      <c r="S190" s="59"/>
      <c r="T190" s="60"/>
      <c r="AT190" s="15" t="s">
        <v>161</v>
      </c>
      <c r="AU190" s="15" t="s">
        <v>90</v>
      </c>
    </row>
    <row r="191" spans="2:65" s="11" customFormat="1" ht="11.25">
      <c r="B191" s="191"/>
      <c r="C191" s="192"/>
      <c r="D191" s="188" t="s">
        <v>163</v>
      </c>
      <c r="E191" s="193" t="s">
        <v>41</v>
      </c>
      <c r="F191" s="194" t="s">
        <v>334</v>
      </c>
      <c r="G191" s="192"/>
      <c r="H191" s="195">
        <v>1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163</v>
      </c>
      <c r="AU191" s="201" t="s">
        <v>90</v>
      </c>
      <c r="AV191" s="11" t="s">
        <v>90</v>
      </c>
      <c r="AW191" s="11" t="s">
        <v>42</v>
      </c>
      <c r="AX191" s="11" t="s">
        <v>88</v>
      </c>
      <c r="AY191" s="201" t="s">
        <v>153</v>
      </c>
    </row>
    <row r="192" spans="2:65" s="10" customFormat="1" ht="22.9" customHeight="1">
      <c r="B192" s="160"/>
      <c r="C192" s="161"/>
      <c r="D192" s="162" t="s">
        <v>79</v>
      </c>
      <c r="E192" s="174" t="s">
        <v>335</v>
      </c>
      <c r="F192" s="174" t="s">
        <v>336</v>
      </c>
      <c r="G192" s="161"/>
      <c r="H192" s="161"/>
      <c r="I192" s="164"/>
      <c r="J192" s="175">
        <f>BK192</f>
        <v>0</v>
      </c>
      <c r="K192" s="161"/>
      <c r="L192" s="166"/>
      <c r="M192" s="167"/>
      <c r="N192" s="168"/>
      <c r="O192" s="168"/>
      <c r="P192" s="169">
        <f>SUM(P193:P220)</f>
        <v>0</v>
      </c>
      <c r="Q192" s="168"/>
      <c r="R192" s="169">
        <f>SUM(R193:R220)</f>
        <v>0</v>
      </c>
      <c r="S192" s="168"/>
      <c r="T192" s="170">
        <f>SUM(T193:T220)</f>
        <v>0</v>
      </c>
      <c r="AR192" s="171" t="s">
        <v>88</v>
      </c>
      <c r="AT192" s="172" t="s">
        <v>79</v>
      </c>
      <c r="AU192" s="172" t="s">
        <v>88</v>
      </c>
      <c r="AY192" s="171" t="s">
        <v>153</v>
      </c>
      <c r="BK192" s="173">
        <f>SUM(BK193:BK220)</f>
        <v>0</v>
      </c>
    </row>
    <row r="193" spans="2:65" s="1" customFormat="1" ht="16.5" customHeight="1">
      <c r="B193" s="33"/>
      <c r="C193" s="176" t="s">
        <v>337</v>
      </c>
      <c r="D193" s="176" t="s">
        <v>155</v>
      </c>
      <c r="E193" s="177" t="s">
        <v>338</v>
      </c>
      <c r="F193" s="178" t="s">
        <v>339</v>
      </c>
      <c r="G193" s="179" t="s">
        <v>340</v>
      </c>
      <c r="H193" s="180">
        <v>106.711</v>
      </c>
      <c r="I193" s="181"/>
      <c r="J193" s="182">
        <f>ROUND(I193*H193,2)</f>
        <v>0</v>
      </c>
      <c r="K193" s="178" t="s">
        <v>158</v>
      </c>
      <c r="L193" s="37"/>
      <c r="M193" s="183" t="s">
        <v>41</v>
      </c>
      <c r="N193" s="184" t="s">
        <v>51</v>
      </c>
      <c r="O193" s="59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AR193" s="15" t="s">
        <v>159</v>
      </c>
      <c r="AT193" s="15" t="s">
        <v>155</v>
      </c>
      <c r="AU193" s="15" t="s">
        <v>90</v>
      </c>
      <c r="AY193" s="15" t="s">
        <v>153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5" t="s">
        <v>88</v>
      </c>
      <c r="BK193" s="187">
        <f>ROUND(I193*H193,2)</f>
        <v>0</v>
      </c>
      <c r="BL193" s="15" t="s">
        <v>159</v>
      </c>
      <c r="BM193" s="15" t="s">
        <v>341</v>
      </c>
    </row>
    <row r="194" spans="2:65" s="1" customFormat="1" ht="11.25">
      <c r="B194" s="33"/>
      <c r="C194" s="34"/>
      <c r="D194" s="188" t="s">
        <v>161</v>
      </c>
      <c r="E194" s="34"/>
      <c r="F194" s="189" t="s">
        <v>342</v>
      </c>
      <c r="G194" s="34"/>
      <c r="H194" s="34"/>
      <c r="I194" s="103"/>
      <c r="J194" s="34"/>
      <c r="K194" s="34"/>
      <c r="L194" s="37"/>
      <c r="M194" s="190"/>
      <c r="N194" s="59"/>
      <c r="O194" s="59"/>
      <c r="P194" s="59"/>
      <c r="Q194" s="59"/>
      <c r="R194" s="59"/>
      <c r="S194" s="59"/>
      <c r="T194" s="60"/>
      <c r="AT194" s="15" t="s">
        <v>161</v>
      </c>
      <c r="AU194" s="15" t="s">
        <v>90</v>
      </c>
    </row>
    <row r="195" spans="2:65" s="11" customFormat="1" ht="11.25">
      <c r="B195" s="191"/>
      <c r="C195" s="192"/>
      <c r="D195" s="188" t="s">
        <v>163</v>
      </c>
      <c r="E195" s="193" t="s">
        <v>41</v>
      </c>
      <c r="F195" s="194" t="s">
        <v>343</v>
      </c>
      <c r="G195" s="192"/>
      <c r="H195" s="195">
        <v>106.711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163</v>
      </c>
      <c r="AU195" s="201" t="s">
        <v>90</v>
      </c>
      <c r="AV195" s="11" t="s">
        <v>90</v>
      </c>
      <c r="AW195" s="11" t="s">
        <v>42</v>
      </c>
      <c r="AX195" s="11" t="s">
        <v>80</v>
      </c>
      <c r="AY195" s="201" t="s">
        <v>153</v>
      </c>
    </row>
    <row r="196" spans="2:65" s="12" customFormat="1" ht="11.25">
      <c r="B196" s="202"/>
      <c r="C196" s="203"/>
      <c r="D196" s="188" t="s">
        <v>163</v>
      </c>
      <c r="E196" s="204" t="s">
        <v>344</v>
      </c>
      <c r="F196" s="205" t="s">
        <v>165</v>
      </c>
      <c r="G196" s="203"/>
      <c r="H196" s="206">
        <v>106.711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90</v>
      </c>
      <c r="AV196" s="12" t="s">
        <v>159</v>
      </c>
      <c r="AW196" s="12" t="s">
        <v>42</v>
      </c>
      <c r="AX196" s="12" t="s">
        <v>88</v>
      </c>
      <c r="AY196" s="212" t="s">
        <v>153</v>
      </c>
    </row>
    <row r="197" spans="2:65" s="1" customFormat="1" ht="16.5" customHeight="1">
      <c r="B197" s="33"/>
      <c r="C197" s="176" t="s">
        <v>345</v>
      </c>
      <c r="D197" s="176" t="s">
        <v>155</v>
      </c>
      <c r="E197" s="177" t="s">
        <v>346</v>
      </c>
      <c r="F197" s="178" t="s">
        <v>347</v>
      </c>
      <c r="G197" s="179" t="s">
        <v>340</v>
      </c>
      <c r="H197" s="180">
        <v>1707.376</v>
      </c>
      <c r="I197" s="181"/>
      <c r="J197" s="182">
        <f>ROUND(I197*H197,2)</f>
        <v>0</v>
      </c>
      <c r="K197" s="178" t="s">
        <v>158</v>
      </c>
      <c r="L197" s="37"/>
      <c r="M197" s="183" t="s">
        <v>41</v>
      </c>
      <c r="N197" s="184" t="s">
        <v>51</v>
      </c>
      <c r="O197" s="59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AR197" s="15" t="s">
        <v>159</v>
      </c>
      <c r="AT197" s="15" t="s">
        <v>155</v>
      </c>
      <c r="AU197" s="15" t="s">
        <v>90</v>
      </c>
      <c r="AY197" s="15" t="s">
        <v>153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5" t="s">
        <v>88</v>
      </c>
      <c r="BK197" s="187">
        <f>ROUND(I197*H197,2)</f>
        <v>0</v>
      </c>
      <c r="BL197" s="15" t="s">
        <v>159</v>
      </c>
      <c r="BM197" s="15" t="s">
        <v>348</v>
      </c>
    </row>
    <row r="198" spans="2:65" s="1" customFormat="1" ht="19.5">
      <c r="B198" s="33"/>
      <c r="C198" s="34"/>
      <c r="D198" s="188" t="s">
        <v>161</v>
      </c>
      <c r="E198" s="34"/>
      <c r="F198" s="189" t="s">
        <v>349</v>
      </c>
      <c r="G198" s="34"/>
      <c r="H198" s="34"/>
      <c r="I198" s="103"/>
      <c r="J198" s="34"/>
      <c r="K198" s="34"/>
      <c r="L198" s="37"/>
      <c r="M198" s="190"/>
      <c r="N198" s="59"/>
      <c r="O198" s="59"/>
      <c r="P198" s="59"/>
      <c r="Q198" s="59"/>
      <c r="R198" s="59"/>
      <c r="S198" s="59"/>
      <c r="T198" s="60"/>
      <c r="AT198" s="15" t="s">
        <v>161</v>
      </c>
      <c r="AU198" s="15" t="s">
        <v>90</v>
      </c>
    </row>
    <row r="199" spans="2:65" s="11" customFormat="1" ht="11.25">
      <c r="B199" s="191"/>
      <c r="C199" s="192"/>
      <c r="D199" s="188" t="s">
        <v>163</v>
      </c>
      <c r="E199" s="193" t="s">
        <v>41</v>
      </c>
      <c r="F199" s="194" t="s">
        <v>350</v>
      </c>
      <c r="G199" s="192"/>
      <c r="H199" s="195">
        <v>1707.376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163</v>
      </c>
      <c r="AU199" s="201" t="s">
        <v>90</v>
      </c>
      <c r="AV199" s="11" t="s">
        <v>90</v>
      </c>
      <c r="AW199" s="11" t="s">
        <v>42</v>
      </c>
      <c r="AX199" s="11" t="s">
        <v>88</v>
      </c>
      <c r="AY199" s="201" t="s">
        <v>153</v>
      </c>
    </row>
    <row r="200" spans="2:65" s="1" customFormat="1" ht="16.5" customHeight="1">
      <c r="B200" s="33"/>
      <c r="C200" s="176" t="s">
        <v>351</v>
      </c>
      <c r="D200" s="176" t="s">
        <v>155</v>
      </c>
      <c r="E200" s="177" t="s">
        <v>352</v>
      </c>
      <c r="F200" s="178" t="s">
        <v>353</v>
      </c>
      <c r="G200" s="179" t="s">
        <v>340</v>
      </c>
      <c r="H200" s="180">
        <v>31.004999999999999</v>
      </c>
      <c r="I200" s="181"/>
      <c r="J200" s="182">
        <f>ROUND(I200*H200,2)</f>
        <v>0</v>
      </c>
      <c r="K200" s="178" t="s">
        <v>41</v>
      </c>
      <c r="L200" s="37"/>
      <c r="M200" s="183" t="s">
        <v>41</v>
      </c>
      <c r="N200" s="184" t="s">
        <v>51</v>
      </c>
      <c r="O200" s="59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AR200" s="15" t="s">
        <v>159</v>
      </c>
      <c r="AT200" s="15" t="s">
        <v>155</v>
      </c>
      <c r="AU200" s="15" t="s">
        <v>90</v>
      </c>
      <c r="AY200" s="15" t="s">
        <v>153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5" t="s">
        <v>88</v>
      </c>
      <c r="BK200" s="187">
        <f>ROUND(I200*H200,2)</f>
        <v>0</v>
      </c>
      <c r="BL200" s="15" t="s">
        <v>159</v>
      </c>
      <c r="BM200" s="15" t="s">
        <v>354</v>
      </c>
    </row>
    <row r="201" spans="2:65" s="1" customFormat="1" ht="11.25">
      <c r="B201" s="33"/>
      <c r="C201" s="34"/>
      <c r="D201" s="188" t="s">
        <v>161</v>
      </c>
      <c r="E201" s="34"/>
      <c r="F201" s="189" t="s">
        <v>355</v>
      </c>
      <c r="G201" s="34"/>
      <c r="H201" s="34"/>
      <c r="I201" s="103"/>
      <c r="J201" s="34"/>
      <c r="K201" s="34"/>
      <c r="L201" s="37"/>
      <c r="M201" s="190"/>
      <c r="N201" s="59"/>
      <c r="O201" s="59"/>
      <c r="P201" s="59"/>
      <c r="Q201" s="59"/>
      <c r="R201" s="59"/>
      <c r="S201" s="59"/>
      <c r="T201" s="60"/>
      <c r="AT201" s="15" t="s">
        <v>161</v>
      </c>
      <c r="AU201" s="15" t="s">
        <v>90</v>
      </c>
    </row>
    <row r="202" spans="2:65" s="11" customFormat="1" ht="11.25">
      <c r="B202" s="191"/>
      <c r="C202" s="192"/>
      <c r="D202" s="188" t="s">
        <v>163</v>
      </c>
      <c r="E202" s="193" t="s">
        <v>41</v>
      </c>
      <c r="F202" s="194" t="s">
        <v>356</v>
      </c>
      <c r="G202" s="192"/>
      <c r="H202" s="195">
        <v>31.004999999999999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163</v>
      </c>
      <c r="AU202" s="201" t="s">
        <v>90</v>
      </c>
      <c r="AV202" s="11" t="s">
        <v>90</v>
      </c>
      <c r="AW202" s="11" t="s">
        <v>42</v>
      </c>
      <c r="AX202" s="11" t="s">
        <v>80</v>
      </c>
      <c r="AY202" s="201" t="s">
        <v>153</v>
      </c>
    </row>
    <row r="203" spans="2:65" s="12" customFormat="1" ht="11.25">
      <c r="B203" s="202"/>
      <c r="C203" s="203"/>
      <c r="D203" s="188" t="s">
        <v>163</v>
      </c>
      <c r="E203" s="204" t="s">
        <v>41</v>
      </c>
      <c r="F203" s="205" t="s">
        <v>165</v>
      </c>
      <c r="G203" s="203"/>
      <c r="H203" s="206">
        <v>31.004999999999999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163</v>
      </c>
      <c r="AU203" s="212" t="s">
        <v>90</v>
      </c>
      <c r="AV203" s="12" t="s">
        <v>159</v>
      </c>
      <c r="AW203" s="12" t="s">
        <v>42</v>
      </c>
      <c r="AX203" s="12" t="s">
        <v>88</v>
      </c>
      <c r="AY203" s="212" t="s">
        <v>153</v>
      </c>
    </row>
    <row r="204" spans="2:65" s="1" customFormat="1" ht="16.5" customHeight="1">
      <c r="B204" s="33"/>
      <c r="C204" s="176" t="s">
        <v>357</v>
      </c>
      <c r="D204" s="176" t="s">
        <v>155</v>
      </c>
      <c r="E204" s="177" t="s">
        <v>358</v>
      </c>
      <c r="F204" s="178" t="s">
        <v>359</v>
      </c>
      <c r="G204" s="179" t="s">
        <v>340</v>
      </c>
      <c r="H204" s="180">
        <v>39.427999999999997</v>
      </c>
      <c r="I204" s="181"/>
      <c r="J204" s="182">
        <f>ROUND(I204*H204,2)</f>
        <v>0</v>
      </c>
      <c r="K204" s="178" t="s">
        <v>158</v>
      </c>
      <c r="L204" s="37"/>
      <c r="M204" s="183" t="s">
        <v>41</v>
      </c>
      <c r="N204" s="184" t="s">
        <v>51</v>
      </c>
      <c r="O204" s="59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AR204" s="15" t="s">
        <v>159</v>
      </c>
      <c r="AT204" s="15" t="s">
        <v>155</v>
      </c>
      <c r="AU204" s="15" t="s">
        <v>90</v>
      </c>
      <c r="AY204" s="15" t="s">
        <v>153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88</v>
      </c>
      <c r="BK204" s="187">
        <f>ROUND(I204*H204,2)</f>
        <v>0</v>
      </c>
      <c r="BL204" s="15" t="s">
        <v>159</v>
      </c>
      <c r="BM204" s="15" t="s">
        <v>360</v>
      </c>
    </row>
    <row r="205" spans="2:65" s="1" customFormat="1" ht="19.5">
      <c r="B205" s="33"/>
      <c r="C205" s="34"/>
      <c r="D205" s="188" t="s">
        <v>161</v>
      </c>
      <c r="E205" s="34"/>
      <c r="F205" s="189" t="s">
        <v>361</v>
      </c>
      <c r="G205" s="34"/>
      <c r="H205" s="34"/>
      <c r="I205" s="103"/>
      <c r="J205" s="34"/>
      <c r="K205" s="34"/>
      <c r="L205" s="37"/>
      <c r="M205" s="190"/>
      <c r="N205" s="59"/>
      <c r="O205" s="59"/>
      <c r="P205" s="59"/>
      <c r="Q205" s="59"/>
      <c r="R205" s="59"/>
      <c r="S205" s="59"/>
      <c r="T205" s="60"/>
      <c r="AT205" s="15" t="s">
        <v>161</v>
      </c>
      <c r="AU205" s="15" t="s">
        <v>90</v>
      </c>
    </row>
    <row r="206" spans="2:65" s="11" customFormat="1" ht="11.25">
      <c r="B206" s="191"/>
      <c r="C206" s="192"/>
      <c r="D206" s="188" t="s">
        <v>163</v>
      </c>
      <c r="E206" s="193" t="s">
        <v>41</v>
      </c>
      <c r="F206" s="194" t="s">
        <v>362</v>
      </c>
      <c r="G206" s="192"/>
      <c r="H206" s="195">
        <v>39.427999999999997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163</v>
      </c>
      <c r="AU206" s="201" t="s">
        <v>90</v>
      </c>
      <c r="AV206" s="11" t="s">
        <v>90</v>
      </c>
      <c r="AW206" s="11" t="s">
        <v>42</v>
      </c>
      <c r="AX206" s="11" t="s">
        <v>88</v>
      </c>
      <c r="AY206" s="201" t="s">
        <v>153</v>
      </c>
    </row>
    <row r="207" spans="2:65" s="1" customFormat="1" ht="16.5" customHeight="1">
      <c r="B207" s="33"/>
      <c r="C207" s="176" t="s">
        <v>363</v>
      </c>
      <c r="D207" s="176" t="s">
        <v>155</v>
      </c>
      <c r="E207" s="177" t="s">
        <v>364</v>
      </c>
      <c r="F207" s="178" t="s">
        <v>365</v>
      </c>
      <c r="G207" s="179" t="s">
        <v>340</v>
      </c>
      <c r="H207" s="180">
        <v>5.609</v>
      </c>
      <c r="I207" s="181"/>
      <c r="J207" s="182">
        <f>ROUND(I207*H207,2)</f>
        <v>0</v>
      </c>
      <c r="K207" s="178" t="s">
        <v>158</v>
      </c>
      <c r="L207" s="37"/>
      <c r="M207" s="183" t="s">
        <v>41</v>
      </c>
      <c r="N207" s="184" t="s">
        <v>51</v>
      </c>
      <c r="O207" s="59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AR207" s="15" t="s">
        <v>159</v>
      </c>
      <c r="AT207" s="15" t="s">
        <v>155</v>
      </c>
      <c r="AU207" s="15" t="s">
        <v>90</v>
      </c>
      <c r="AY207" s="15" t="s">
        <v>153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5" t="s">
        <v>88</v>
      </c>
      <c r="BK207" s="187">
        <f>ROUND(I207*H207,2)</f>
        <v>0</v>
      </c>
      <c r="BL207" s="15" t="s">
        <v>159</v>
      </c>
      <c r="BM207" s="15" t="s">
        <v>366</v>
      </c>
    </row>
    <row r="208" spans="2:65" s="1" customFormat="1" ht="19.5">
      <c r="B208" s="33"/>
      <c r="C208" s="34"/>
      <c r="D208" s="188" t="s">
        <v>161</v>
      </c>
      <c r="E208" s="34"/>
      <c r="F208" s="189" t="s">
        <v>367</v>
      </c>
      <c r="G208" s="34"/>
      <c r="H208" s="34"/>
      <c r="I208" s="103"/>
      <c r="J208" s="34"/>
      <c r="K208" s="34"/>
      <c r="L208" s="37"/>
      <c r="M208" s="190"/>
      <c r="N208" s="59"/>
      <c r="O208" s="59"/>
      <c r="P208" s="59"/>
      <c r="Q208" s="59"/>
      <c r="R208" s="59"/>
      <c r="S208" s="59"/>
      <c r="T208" s="60"/>
      <c r="AT208" s="15" t="s">
        <v>161</v>
      </c>
      <c r="AU208" s="15" t="s">
        <v>90</v>
      </c>
    </row>
    <row r="209" spans="2:65" s="11" customFormat="1" ht="11.25">
      <c r="B209" s="191"/>
      <c r="C209" s="192"/>
      <c r="D209" s="188" t="s">
        <v>163</v>
      </c>
      <c r="E209" s="193" t="s">
        <v>41</v>
      </c>
      <c r="F209" s="194" t="s">
        <v>368</v>
      </c>
      <c r="G209" s="192"/>
      <c r="H209" s="195">
        <v>5.609</v>
      </c>
      <c r="I209" s="196"/>
      <c r="J209" s="192"/>
      <c r="K209" s="192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163</v>
      </c>
      <c r="AU209" s="201" t="s">
        <v>90</v>
      </c>
      <c r="AV209" s="11" t="s">
        <v>90</v>
      </c>
      <c r="AW209" s="11" t="s">
        <v>42</v>
      </c>
      <c r="AX209" s="11" t="s">
        <v>88</v>
      </c>
      <c r="AY209" s="201" t="s">
        <v>153</v>
      </c>
    </row>
    <row r="210" spans="2:65" s="1" customFormat="1" ht="16.5" customHeight="1">
      <c r="B210" s="33"/>
      <c r="C210" s="176" t="s">
        <v>369</v>
      </c>
      <c r="D210" s="176" t="s">
        <v>155</v>
      </c>
      <c r="E210" s="177" t="s">
        <v>370</v>
      </c>
      <c r="F210" s="178" t="s">
        <v>371</v>
      </c>
      <c r="G210" s="179" t="s">
        <v>372</v>
      </c>
      <c r="H210" s="180">
        <v>4</v>
      </c>
      <c r="I210" s="181"/>
      <c r="J210" s="182">
        <f>ROUND(I210*H210,2)</f>
        <v>0</v>
      </c>
      <c r="K210" s="178" t="s">
        <v>332</v>
      </c>
      <c r="L210" s="37"/>
      <c r="M210" s="183" t="s">
        <v>41</v>
      </c>
      <c r="N210" s="184" t="s">
        <v>51</v>
      </c>
      <c r="O210" s="59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AR210" s="15" t="s">
        <v>159</v>
      </c>
      <c r="AT210" s="15" t="s">
        <v>155</v>
      </c>
      <c r="AU210" s="15" t="s">
        <v>90</v>
      </c>
      <c r="AY210" s="15" t="s">
        <v>153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5" t="s">
        <v>88</v>
      </c>
      <c r="BK210" s="187">
        <f>ROUND(I210*H210,2)</f>
        <v>0</v>
      </c>
      <c r="BL210" s="15" t="s">
        <v>159</v>
      </c>
      <c r="BM210" s="15" t="s">
        <v>373</v>
      </c>
    </row>
    <row r="211" spans="2:65" s="1" customFormat="1" ht="11.25">
      <c r="B211" s="33"/>
      <c r="C211" s="34"/>
      <c r="D211" s="188" t="s">
        <v>161</v>
      </c>
      <c r="E211" s="34"/>
      <c r="F211" s="189" t="s">
        <v>371</v>
      </c>
      <c r="G211" s="34"/>
      <c r="H211" s="34"/>
      <c r="I211" s="103"/>
      <c r="J211" s="34"/>
      <c r="K211" s="34"/>
      <c r="L211" s="37"/>
      <c r="M211" s="190"/>
      <c r="N211" s="59"/>
      <c r="O211" s="59"/>
      <c r="P211" s="59"/>
      <c r="Q211" s="59"/>
      <c r="R211" s="59"/>
      <c r="S211" s="59"/>
      <c r="T211" s="60"/>
      <c r="AT211" s="15" t="s">
        <v>161</v>
      </c>
      <c r="AU211" s="15" t="s">
        <v>90</v>
      </c>
    </row>
    <row r="212" spans="2:65" s="11" customFormat="1" ht="11.25">
      <c r="B212" s="191"/>
      <c r="C212" s="192"/>
      <c r="D212" s="188" t="s">
        <v>163</v>
      </c>
      <c r="E212" s="193" t="s">
        <v>41</v>
      </c>
      <c r="F212" s="194" t="s">
        <v>374</v>
      </c>
      <c r="G212" s="192"/>
      <c r="H212" s="195">
        <v>4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163</v>
      </c>
      <c r="AU212" s="201" t="s">
        <v>90</v>
      </c>
      <c r="AV212" s="11" t="s">
        <v>90</v>
      </c>
      <c r="AW212" s="11" t="s">
        <v>42</v>
      </c>
      <c r="AX212" s="11" t="s">
        <v>80</v>
      </c>
      <c r="AY212" s="201" t="s">
        <v>153</v>
      </c>
    </row>
    <row r="213" spans="2:65" s="12" customFormat="1" ht="11.25">
      <c r="B213" s="202"/>
      <c r="C213" s="203"/>
      <c r="D213" s="188" t="s">
        <v>163</v>
      </c>
      <c r="E213" s="204" t="s">
        <v>41</v>
      </c>
      <c r="F213" s="205" t="s">
        <v>165</v>
      </c>
      <c r="G213" s="203"/>
      <c r="H213" s="206">
        <v>4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163</v>
      </c>
      <c r="AU213" s="212" t="s">
        <v>90</v>
      </c>
      <c r="AV213" s="12" t="s">
        <v>159</v>
      </c>
      <c r="AW213" s="12" t="s">
        <v>42</v>
      </c>
      <c r="AX213" s="12" t="s">
        <v>88</v>
      </c>
      <c r="AY213" s="212" t="s">
        <v>153</v>
      </c>
    </row>
    <row r="214" spans="2:65" s="1" customFormat="1" ht="16.5" customHeight="1">
      <c r="B214" s="33"/>
      <c r="C214" s="176" t="s">
        <v>375</v>
      </c>
      <c r="D214" s="176" t="s">
        <v>155</v>
      </c>
      <c r="E214" s="177" t="s">
        <v>376</v>
      </c>
      <c r="F214" s="178" t="s">
        <v>377</v>
      </c>
      <c r="G214" s="179" t="s">
        <v>340</v>
      </c>
      <c r="H214" s="180">
        <v>1.081</v>
      </c>
      <c r="I214" s="181"/>
      <c r="J214" s="182">
        <f>ROUND(I214*H214,2)</f>
        <v>0</v>
      </c>
      <c r="K214" s="178" t="s">
        <v>332</v>
      </c>
      <c r="L214" s="37"/>
      <c r="M214" s="183" t="s">
        <v>41</v>
      </c>
      <c r="N214" s="184" t="s">
        <v>51</v>
      </c>
      <c r="O214" s="59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AR214" s="15" t="s">
        <v>159</v>
      </c>
      <c r="AT214" s="15" t="s">
        <v>155</v>
      </c>
      <c r="AU214" s="15" t="s">
        <v>90</v>
      </c>
      <c r="AY214" s="15" t="s">
        <v>153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5" t="s">
        <v>88</v>
      </c>
      <c r="BK214" s="187">
        <f>ROUND(I214*H214,2)</f>
        <v>0</v>
      </c>
      <c r="BL214" s="15" t="s">
        <v>159</v>
      </c>
      <c r="BM214" s="15" t="s">
        <v>378</v>
      </c>
    </row>
    <row r="215" spans="2:65" s="1" customFormat="1" ht="11.25">
      <c r="B215" s="33"/>
      <c r="C215" s="34"/>
      <c r="D215" s="188" t="s">
        <v>161</v>
      </c>
      <c r="E215" s="34"/>
      <c r="F215" s="189" t="s">
        <v>379</v>
      </c>
      <c r="G215" s="34"/>
      <c r="H215" s="34"/>
      <c r="I215" s="103"/>
      <c r="J215" s="34"/>
      <c r="K215" s="34"/>
      <c r="L215" s="37"/>
      <c r="M215" s="190"/>
      <c r="N215" s="59"/>
      <c r="O215" s="59"/>
      <c r="P215" s="59"/>
      <c r="Q215" s="59"/>
      <c r="R215" s="59"/>
      <c r="S215" s="59"/>
      <c r="T215" s="60"/>
      <c r="AT215" s="15" t="s">
        <v>161</v>
      </c>
      <c r="AU215" s="15" t="s">
        <v>90</v>
      </c>
    </row>
    <row r="216" spans="2:65" s="11" customFormat="1" ht="11.25">
      <c r="B216" s="191"/>
      <c r="C216" s="192"/>
      <c r="D216" s="188" t="s">
        <v>163</v>
      </c>
      <c r="E216" s="193" t="s">
        <v>41</v>
      </c>
      <c r="F216" s="194" t="s">
        <v>380</v>
      </c>
      <c r="G216" s="192"/>
      <c r="H216" s="195">
        <v>1.081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163</v>
      </c>
      <c r="AU216" s="201" t="s">
        <v>90</v>
      </c>
      <c r="AV216" s="11" t="s">
        <v>90</v>
      </c>
      <c r="AW216" s="11" t="s">
        <v>42</v>
      </c>
      <c r="AX216" s="11" t="s">
        <v>80</v>
      </c>
      <c r="AY216" s="201" t="s">
        <v>153</v>
      </c>
    </row>
    <row r="217" spans="2:65" s="12" customFormat="1" ht="11.25">
      <c r="B217" s="202"/>
      <c r="C217" s="203"/>
      <c r="D217" s="188" t="s">
        <v>163</v>
      </c>
      <c r="E217" s="204" t="s">
        <v>41</v>
      </c>
      <c r="F217" s="205" t="s">
        <v>165</v>
      </c>
      <c r="G217" s="203"/>
      <c r="H217" s="206">
        <v>1.081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163</v>
      </c>
      <c r="AU217" s="212" t="s">
        <v>90</v>
      </c>
      <c r="AV217" s="12" t="s">
        <v>159</v>
      </c>
      <c r="AW217" s="12" t="s">
        <v>42</v>
      </c>
      <c r="AX217" s="12" t="s">
        <v>88</v>
      </c>
      <c r="AY217" s="212" t="s">
        <v>153</v>
      </c>
    </row>
    <row r="218" spans="2:65" s="1" customFormat="1" ht="16.5" customHeight="1">
      <c r="B218" s="33"/>
      <c r="C218" s="176" t="s">
        <v>381</v>
      </c>
      <c r="D218" s="176" t="s">
        <v>155</v>
      </c>
      <c r="E218" s="177" t="s">
        <v>382</v>
      </c>
      <c r="F218" s="178" t="s">
        <v>383</v>
      </c>
      <c r="G218" s="179" t="s">
        <v>340</v>
      </c>
      <c r="H218" s="180">
        <v>72.77</v>
      </c>
      <c r="I218" s="181"/>
      <c r="J218" s="182">
        <f>ROUND(I218*H218,2)</f>
        <v>0</v>
      </c>
      <c r="K218" s="178" t="s">
        <v>158</v>
      </c>
      <c r="L218" s="37"/>
      <c r="M218" s="183" t="s">
        <v>41</v>
      </c>
      <c r="N218" s="184" t="s">
        <v>51</v>
      </c>
      <c r="O218" s="59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AR218" s="15" t="s">
        <v>159</v>
      </c>
      <c r="AT218" s="15" t="s">
        <v>155</v>
      </c>
      <c r="AU218" s="15" t="s">
        <v>90</v>
      </c>
      <c r="AY218" s="15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5" t="s">
        <v>88</v>
      </c>
      <c r="BK218" s="187">
        <f>ROUND(I218*H218,2)</f>
        <v>0</v>
      </c>
      <c r="BL218" s="15" t="s">
        <v>159</v>
      </c>
      <c r="BM218" s="15" t="s">
        <v>384</v>
      </c>
    </row>
    <row r="219" spans="2:65" s="1" customFormat="1" ht="11.25">
      <c r="B219" s="33"/>
      <c r="C219" s="34"/>
      <c r="D219" s="188" t="s">
        <v>161</v>
      </c>
      <c r="E219" s="34"/>
      <c r="F219" s="189" t="s">
        <v>385</v>
      </c>
      <c r="G219" s="34"/>
      <c r="H219" s="34"/>
      <c r="I219" s="103"/>
      <c r="J219" s="34"/>
      <c r="K219" s="34"/>
      <c r="L219" s="37"/>
      <c r="M219" s="190"/>
      <c r="N219" s="59"/>
      <c r="O219" s="59"/>
      <c r="P219" s="59"/>
      <c r="Q219" s="59"/>
      <c r="R219" s="59"/>
      <c r="S219" s="59"/>
      <c r="T219" s="60"/>
      <c r="AT219" s="15" t="s">
        <v>161</v>
      </c>
      <c r="AU219" s="15" t="s">
        <v>90</v>
      </c>
    </row>
    <row r="220" spans="2:65" s="11" customFormat="1" ht="11.25">
      <c r="B220" s="191"/>
      <c r="C220" s="192"/>
      <c r="D220" s="188" t="s">
        <v>163</v>
      </c>
      <c r="E220" s="193" t="s">
        <v>41</v>
      </c>
      <c r="F220" s="194" t="s">
        <v>386</v>
      </c>
      <c r="G220" s="192"/>
      <c r="H220" s="195">
        <v>72.77</v>
      </c>
      <c r="I220" s="196"/>
      <c r="J220" s="192"/>
      <c r="K220" s="192"/>
      <c r="L220" s="197"/>
      <c r="M220" s="213"/>
      <c r="N220" s="214"/>
      <c r="O220" s="214"/>
      <c r="P220" s="214"/>
      <c r="Q220" s="214"/>
      <c r="R220" s="214"/>
      <c r="S220" s="214"/>
      <c r="T220" s="215"/>
      <c r="AT220" s="201" t="s">
        <v>163</v>
      </c>
      <c r="AU220" s="201" t="s">
        <v>90</v>
      </c>
      <c r="AV220" s="11" t="s">
        <v>90</v>
      </c>
      <c r="AW220" s="11" t="s">
        <v>42</v>
      </c>
      <c r="AX220" s="11" t="s">
        <v>88</v>
      </c>
      <c r="AY220" s="201" t="s">
        <v>153</v>
      </c>
    </row>
    <row r="221" spans="2:65" s="1" customFormat="1" ht="6.95" customHeight="1">
      <c r="B221" s="45"/>
      <c r="C221" s="46"/>
      <c r="D221" s="46"/>
      <c r="E221" s="46"/>
      <c r="F221" s="46"/>
      <c r="G221" s="46"/>
      <c r="H221" s="46"/>
      <c r="I221" s="127"/>
      <c r="J221" s="46"/>
      <c r="K221" s="46"/>
      <c r="L221" s="37"/>
    </row>
  </sheetData>
  <sheetProtection algorithmName="SHA-512" hashValue="Kjj6avLIswvhLZ9//5U5YGfAfvPlw/YKJp7N1ekZ+iscY9/QEYPZ7W4AgSSF/cZcFhBMnYdDNqUKI6s5k4nb9Q==" saltValue="LMGYQFu1gLv/CfmC7lWM8dHMG4OiPe0eTsJLrijBelOqXk0kMVr9q3uSG/euX/ZlhLYyEAxU+bB8lKVcehmRQg==" spinCount="100000" sheet="1" objects="1" scenarios="1" formatColumns="0" formatRows="0" autoFilter="0"/>
  <autoFilter ref="C82:K220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93</v>
      </c>
      <c r="AZ2" s="97" t="s">
        <v>387</v>
      </c>
      <c r="BA2" s="97" t="s">
        <v>388</v>
      </c>
      <c r="BB2" s="97" t="s">
        <v>120</v>
      </c>
      <c r="BC2" s="97" t="s">
        <v>389</v>
      </c>
      <c r="BD2" s="97" t="s">
        <v>90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  <c r="AZ3" s="97" t="s">
        <v>390</v>
      </c>
      <c r="BA3" s="97" t="s">
        <v>391</v>
      </c>
      <c r="BB3" s="97" t="s">
        <v>108</v>
      </c>
      <c r="BC3" s="97" t="s">
        <v>392</v>
      </c>
      <c r="BD3" s="97" t="s">
        <v>90</v>
      </c>
    </row>
    <row r="4" spans="2:56" ht="24.95" customHeight="1">
      <c r="B4" s="18"/>
      <c r="D4" s="101" t="s">
        <v>114</v>
      </c>
      <c r="L4" s="18"/>
      <c r="M4" s="22" t="s">
        <v>10</v>
      </c>
      <c r="AT4" s="15" t="s">
        <v>4</v>
      </c>
      <c r="AZ4" s="97" t="s">
        <v>393</v>
      </c>
      <c r="BA4" s="97" t="s">
        <v>394</v>
      </c>
      <c r="BB4" s="97" t="s">
        <v>108</v>
      </c>
      <c r="BC4" s="97" t="s">
        <v>395</v>
      </c>
      <c r="BD4" s="97" t="s">
        <v>90</v>
      </c>
    </row>
    <row r="5" spans="2:56" ht="6.95" customHeight="1">
      <c r="B5" s="18"/>
      <c r="L5" s="18"/>
      <c r="AZ5" s="97" t="s">
        <v>396</v>
      </c>
      <c r="BA5" s="97" t="s">
        <v>397</v>
      </c>
      <c r="BB5" s="97" t="s">
        <v>108</v>
      </c>
      <c r="BC5" s="97" t="s">
        <v>398</v>
      </c>
      <c r="BD5" s="97" t="s">
        <v>90</v>
      </c>
    </row>
    <row r="6" spans="2:56" ht="12" customHeight="1">
      <c r="B6" s="18"/>
      <c r="D6" s="102" t="s">
        <v>16</v>
      </c>
      <c r="L6" s="18"/>
      <c r="AZ6" s="97" t="s">
        <v>399</v>
      </c>
      <c r="BA6" s="97" t="s">
        <v>400</v>
      </c>
      <c r="BB6" s="97" t="s">
        <v>112</v>
      </c>
      <c r="BC6" s="97" t="s">
        <v>121</v>
      </c>
      <c r="BD6" s="97" t="s">
        <v>90</v>
      </c>
    </row>
    <row r="7" spans="2:5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  <c r="AZ7" s="97" t="s">
        <v>200</v>
      </c>
      <c r="BA7" s="97" t="s">
        <v>401</v>
      </c>
      <c r="BB7" s="97" t="s">
        <v>108</v>
      </c>
      <c r="BC7" s="97" t="s">
        <v>398</v>
      </c>
      <c r="BD7" s="97" t="s">
        <v>90</v>
      </c>
    </row>
    <row r="8" spans="2:56" s="1" customFormat="1" ht="12" customHeight="1">
      <c r="B8" s="37"/>
      <c r="D8" s="102" t="s">
        <v>127</v>
      </c>
      <c r="I8" s="103"/>
      <c r="L8" s="37"/>
      <c r="AZ8" s="97" t="s">
        <v>402</v>
      </c>
      <c r="BA8" s="97" t="s">
        <v>403</v>
      </c>
      <c r="BB8" s="97" t="s">
        <v>108</v>
      </c>
      <c r="BC8" s="97" t="s">
        <v>280</v>
      </c>
      <c r="BD8" s="97" t="s">
        <v>90</v>
      </c>
    </row>
    <row r="9" spans="2:56" s="1" customFormat="1" ht="36.950000000000003" customHeight="1">
      <c r="B9" s="37"/>
      <c r="E9" s="282" t="s">
        <v>404</v>
      </c>
      <c r="F9" s="283"/>
      <c r="G9" s="283"/>
      <c r="H9" s="283"/>
      <c r="I9" s="103"/>
      <c r="L9" s="37"/>
      <c r="AZ9" s="97" t="s">
        <v>405</v>
      </c>
      <c r="BA9" s="97" t="s">
        <v>406</v>
      </c>
      <c r="BB9" s="97" t="s">
        <v>120</v>
      </c>
      <c r="BC9" s="97" t="s">
        <v>407</v>
      </c>
      <c r="BD9" s="97" t="s">
        <v>90</v>
      </c>
    </row>
    <row r="10" spans="2:56" s="1" customFormat="1" ht="11.25">
      <c r="B10" s="37"/>
      <c r="I10" s="103"/>
      <c r="L10" s="37"/>
      <c r="AZ10" s="97" t="s">
        <v>408</v>
      </c>
      <c r="BA10" s="97" t="s">
        <v>409</v>
      </c>
      <c r="BB10" s="97" t="s">
        <v>120</v>
      </c>
      <c r="BC10" s="97" t="s">
        <v>410</v>
      </c>
      <c r="BD10" s="97" t="s">
        <v>90</v>
      </c>
    </row>
    <row r="11" spans="2:5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21</v>
      </c>
      <c r="L11" s="37"/>
      <c r="AZ11" s="97" t="s">
        <v>344</v>
      </c>
      <c r="BA11" s="97" t="s">
        <v>411</v>
      </c>
      <c r="BB11" s="97" t="s">
        <v>340</v>
      </c>
      <c r="BC11" s="97" t="s">
        <v>412</v>
      </c>
      <c r="BD11" s="97" t="s">
        <v>90</v>
      </c>
    </row>
    <row r="12" spans="2:5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56" s="1" customFormat="1" ht="21.75" customHeight="1">
      <c r="B13" s="37"/>
      <c r="I13" s="216" t="s">
        <v>28</v>
      </c>
      <c r="J13" s="107" t="s">
        <v>29</v>
      </c>
      <c r="L13" s="37"/>
    </row>
    <row r="14" spans="2:5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5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ROUND(J87,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ROUND((SUM(BE87:BE248)),  2)</f>
        <v>0</v>
      </c>
      <c r="I33" s="116">
        <v>0.21</v>
      </c>
      <c r="J33" s="115">
        <f>ROUND(((SUM(BE87:BE248))*I33),  2)</f>
        <v>0</v>
      </c>
      <c r="L33" s="37"/>
    </row>
    <row r="34" spans="2:12" s="1" customFormat="1" ht="14.45" customHeight="1">
      <c r="B34" s="37"/>
      <c r="E34" s="102" t="s">
        <v>52</v>
      </c>
      <c r="F34" s="115">
        <f>ROUND((SUM(BF87:BF248)),  2)</f>
        <v>0</v>
      </c>
      <c r="I34" s="116">
        <v>0.15</v>
      </c>
      <c r="J34" s="115">
        <f>ROUND(((SUM(BF87:BF248))*I34),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ROUND((SUM(BG87:BG248)),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ROUND((SUM(BH87:BH248)),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ROUND((SUM(BI87:BI248)),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0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SO 101 - Komunikace pro pěší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J87</f>
        <v>0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134</v>
      </c>
      <c r="E60" s="139"/>
      <c r="F60" s="139"/>
      <c r="G60" s="139"/>
      <c r="H60" s="139"/>
      <c r="I60" s="140"/>
      <c r="J60" s="141">
        <f>J88</f>
        <v>0</v>
      </c>
      <c r="K60" s="137"/>
      <c r="L60" s="142"/>
    </row>
    <row r="61" spans="2:47" s="8" customFormat="1" ht="19.899999999999999" hidden="1" customHeight="1">
      <c r="B61" s="143"/>
      <c r="C61" s="144"/>
      <c r="D61" s="145" t="s">
        <v>135</v>
      </c>
      <c r="E61" s="146"/>
      <c r="F61" s="146"/>
      <c r="G61" s="146"/>
      <c r="H61" s="146"/>
      <c r="I61" s="147"/>
      <c r="J61" s="148">
        <f>J89</f>
        <v>0</v>
      </c>
      <c r="K61" s="144"/>
      <c r="L61" s="149"/>
    </row>
    <row r="62" spans="2:47" s="8" customFormat="1" ht="19.899999999999999" hidden="1" customHeight="1">
      <c r="B62" s="143"/>
      <c r="C62" s="144"/>
      <c r="D62" s="145" t="s">
        <v>413</v>
      </c>
      <c r="E62" s="146"/>
      <c r="F62" s="146"/>
      <c r="G62" s="146"/>
      <c r="H62" s="146"/>
      <c r="I62" s="147"/>
      <c r="J62" s="148">
        <f>J152</f>
        <v>0</v>
      </c>
      <c r="K62" s="144"/>
      <c r="L62" s="149"/>
    </row>
    <row r="63" spans="2:47" s="8" customFormat="1" ht="19.899999999999999" hidden="1" customHeight="1">
      <c r="B63" s="143"/>
      <c r="C63" s="144"/>
      <c r="D63" s="145" t="s">
        <v>136</v>
      </c>
      <c r="E63" s="146"/>
      <c r="F63" s="146"/>
      <c r="G63" s="146"/>
      <c r="H63" s="146"/>
      <c r="I63" s="147"/>
      <c r="J63" s="148">
        <f>J177</f>
        <v>0</v>
      </c>
      <c r="K63" s="144"/>
      <c r="L63" s="149"/>
    </row>
    <row r="64" spans="2:47" s="8" customFormat="1" ht="19.899999999999999" hidden="1" customHeight="1">
      <c r="B64" s="143"/>
      <c r="C64" s="144"/>
      <c r="D64" s="145" t="s">
        <v>137</v>
      </c>
      <c r="E64" s="146"/>
      <c r="F64" s="146"/>
      <c r="G64" s="146"/>
      <c r="H64" s="146"/>
      <c r="I64" s="147"/>
      <c r="J64" s="148">
        <f>J228</f>
        <v>0</v>
      </c>
      <c r="K64" s="144"/>
      <c r="L64" s="149"/>
    </row>
    <row r="65" spans="2:12" s="8" customFormat="1" ht="19.899999999999999" hidden="1" customHeight="1">
      <c r="B65" s="143"/>
      <c r="C65" s="144"/>
      <c r="D65" s="145" t="s">
        <v>414</v>
      </c>
      <c r="E65" s="146"/>
      <c r="F65" s="146"/>
      <c r="G65" s="146"/>
      <c r="H65" s="146"/>
      <c r="I65" s="147"/>
      <c r="J65" s="148">
        <f>J239</f>
        <v>0</v>
      </c>
      <c r="K65" s="144"/>
      <c r="L65" s="149"/>
    </row>
    <row r="66" spans="2:12" s="7" customFormat="1" ht="24.95" hidden="1" customHeight="1">
      <c r="B66" s="136"/>
      <c r="C66" s="137"/>
      <c r="D66" s="138" t="s">
        <v>415</v>
      </c>
      <c r="E66" s="139"/>
      <c r="F66" s="139"/>
      <c r="G66" s="139"/>
      <c r="H66" s="139"/>
      <c r="I66" s="140"/>
      <c r="J66" s="141">
        <f>J242</f>
        <v>0</v>
      </c>
      <c r="K66" s="137"/>
      <c r="L66" s="142"/>
    </row>
    <row r="67" spans="2:12" s="8" customFormat="1" ht="19.899999999999999" hidden="1" customHeight="1">
      <c r="B67" s="143"/>
      <c r="C67" s="144"/>
      <c r="D67" s="145" t="s">
        <v>416</v>
      </c>
      <c r="E67" s="146"/>
      <c r="F67" s="146"/>
      <c r="G67" s="146"/>
      <c r="H67" s="146"/>
      <c r="I67" s="147"/>
      <c r="J67" s="148">
        <f>J243</f>
        <v>0</v>
      </c>
      <c r="K67" s="144"/>
      <c r="L67" s="149"/>
    </row>
    <row r="68" spans="2:12" s="1" customFormat="1" ht="21.75" hidden="1" customHeight="1">
      <c r="B68" s="33"/>
      <c r="C68" s="34"/>
      <c r="D68" s="34"/>
      <c r="E68" s="34"/>
      <c r="F68" s="34"/>
      <c r="G68" s="34"/>
      <c r="H68" s="34"/>
      <c r="I68" s="103"/>
      <c r="J68" s="34"/>
      <c r="K68" s="34"/>
      <c r="L68" s="37"/>
    </row>
    <row r="69" spans="2:12" s="1" customFormat="1" ht="6.95" hidden="1" customHeight="1">
      <c r="B69" s="45"/>
      <c r="C69" s="46"/>
      <c r="D69" s="46"/>
      <c r="E69" s="46"/>
      <c r="F69" s="46"/>
      <c r="G69" s="46"/>
      <c r="H69" s="46"/>
      <c r="I69" s="127"/>
      <c r="J69" s="46"/>
      <c r="K69" s="46"/>
      <c r="L69" s="37"/>
    </row>
    <row r="70" spans="2:12" ht="11.25" hidden="1"/>
    <row r="71" spans="2:12" ht="11.25" hidden="1"/>
    <row r="72" spans="2:12" ht="11.25" hidden="1"/>
    <row r="73" spans="2:12" s="1" customFormat="1" ht="6.95" customHeight="1">
      <c r="B73" s="47"/>
      <c r="C73" s="48"/>
      <c r="D73" s="48"/>
      <c r="E73" s="48"/>
      <c r="F73" s="48"/>
      <c r="G73" s="48"/>
      <c r="H73" s="48"/>
      <c r="I73" s="130"/>
      <c r="J73" s="48"/>
      <c r="K73" s="48"/>
      <c r="L73" s="37"/>
    </row>
    <row r="74" spans="2:12" s="1" customFormat="1" ht="24.95" customHeight="1">
      <c r="B74" s="33"/>
      <c r="C74" s="21" t="s">
        <v>138</v>
      </c>
      <c r="D74" s="34"/>
      <c r="E74" s="34"/>
      <c r="F74" s="34"/>
      <c r="G74" s="34"/>
      <c r="H74" s="34"/>
      <c r="I74" s="103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2" customHeight="1">
      <c r="B76" s="33"/>
      <c r="C76" s="27" t="s">
        <v>16</v>
      </c>
      <c r="D76" s="34"/>
      <c r="E76" s="34"/>
      <c r="F76" s="34"/>
      <c r="G76" s="34"/>
      <c r="H76" s="34"/>
      <c r="I76" s="103"/>
      <c r="J76" s="34"/>
      <c r="K76" s="34"/>
      <c r="L76" s="37"/>
    </row>
    <row r="77" spans="2:12" s="1" customFormat="1" ht="16.5" customHeight="1">
      <c r="B77" s="33"/>
      <c r="C77" s="34"/>
      <c r="D77" s="34"/>
      <c r="E77" s="287" t="str">
        <f>E7</f>
        <v>Nymburk, přechod trati ulice Pražská</v>
      </c>
      <c r="F77" s="288"/>
      <c r="G77" s="288"/>
      <c r="H77" s="288"/>
      <c r="I77" s="103"/>
      <c r="J77" s="34"/>
      <c r="K77" s="34"/>
      <c r="L77" s="37"/>
    </row>
    <row r="78" spans="2:12" s="1" customFormat="1" ht="12" customHeight="1">
      <c r="B78" s="33"/>
      <c r="C78" s="27" t="s">
        <v>127</v>
      </c>
      <c r="D78" s="34"/>
      <c r="E78" s="34"/>
      <c r="F78" s="34"/>
      <c r="G78" s="34"/>
      <c r="H78" s="34"/>
      <c r="I78" s="103"/>
      <c r="J78" s="34"/>
      <c r="K78" s="34"/>
      <c r="L78" s="37"/>
    </row>
    <row r="79" spans="2:12" s="1" customFormat="1" ht="16.5" customHeight="1">
      <c r="B79" s="33"/>
      <c r="C79" s="34"/>
      <c r="D79" s="34"/>
      <c r="E79" s="260" t="str">
        <f>E9</f>
        <v>SO 101 - Komunikace pro pěší</v>
      </c>
      <c r="F79" s="259"/>
      <c r="G79" s="259"/>
      <c r="H79" s="259"/>
      <c r="I79" s="103"/>
      <c r="J79" s="34"/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1" customFormat="1" ht="12" customHeight="1">
      <c r="B81" s="33"/>
      <c r="C81" s="27" t="s">
        <v>22</v>
      </c>
      <c r="D81" s="34"/>
      <c r="E81" s="34"/>
      <c r="F81" s="25" t="str">
        <f>F12</f>
        <v>Nymburk, ul. Pražská</v>
      </c>
      <c r="G81" s="34"/>
      <c r="H81" s="34"/>
      <c r="I81" s="104" t="s">
        <v>24</v>
      </c>
      <c r="J81" s="54" t="str">
        <f>IF(J12="","",J12)</f>
        <v>10. 3. 2020</v>
      </c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1" customFormat="1" ht="13.7" customHeight="1">
      <c r="B83" s="33"/>
      <c r="C83" s="27" t="s">
        <v>30</v>
      </c>
      <c r="D83" s="34"/>
      <c r="E83" s="34"/>
      <c r="F83" s="25" t="str">
        <f>E15</f>
        <v>Město Nymburk</v>
      </c>
      <c r="G83" s="34"/>
      <c r="H83" s="34"/>
      <c r="I83" s="104" t="s">
        <v>38</v>
      </c>
      <c r="J83" s="31" t="str">
        <f>E21</f>
        <v>Martin Toms</v>
      </c>
      <c r="K83" s="34"/>
      <c r="L83" s="37"/>
    </row>
    <row r="84" spans="2:65" s="1" customFormat="1" ht="13.7" customHeight="1">
      <c r="B84" s="33"/>
      <c r="C84" s="27" t="s">
        <v>36</v>
      </c>
      <c r="D84" s="34"/>
      <c r="E84" s="34"/>
      <c r="F84" s="25" t="str">
        <f>IF(E18="","",E18)</f>
        <v>Vyplň údaj</v>
      </c>
      <c r="G84" s="34"/>
      <c r="H84" s="34"/>
      <c r="I84" s="104" t="s">
        <v>43</v>
      </c>
      <c r="J84" s="31" t="str">
        <f>E24</f>
        <v>Martin Toms</v>
      </c>
      <c r="K84" s="34"/>
      <c r="L84" s="37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103"/>
      <c r="J85" s="34"/>
      <c r="K85" s="34"/>
      <c r="L85" s="37"/>
    </row>
    <row r="86" spans="2:65" s="9" customFormat="1" ht="29.25" customHeight="1">
      <c r="B86" s="150"/>
      <c r="C86" s="151" t="s">
        <v>139</v>
      </c>
      <c r="D86" s="152" t="s">
        <v>65</v>
      </c>
      <c r="E86" s="152" t="s">
        <v>61</v>
      </c>
      <c r="F86" s="152" t="s">
        <v>62</v>
      </c>
      <c r="G86" s="152" t="s">
        <v>140</v>
      </c>
      <c r="H86" s="152" t="s">
        <v>141</v>
      </c>
      <c r="I86" s="153" t="s">
        <v>142</v>
      </c>
      <c r="J86" s="152" t="s">
        <v>132</v>
      </c>
      <c r="K86" s="154" t="s">
        <v>143</v>
      </c>
      <c r="L86" s="155"/>
      <c r="M86" s="63" t="s">
        <v>41</v>
      </c>
      <c r="N86" s="64" t="s">
        <v>50</v>
      </c>
      <c r="O86" s="64" t="s">
        <v>144</v>
      </c>
      <c r="P86" s="64" t="s">
        <v>145</v>
      </c>
      <c r="Q86" s="64" t="s">
        <v>146</v>
      </c>
      <c r="R86" s="64" t="s">
        <v>147</v>
      </c>
      <c r="S86" s="64" t="s">
        <v>148</v>
      </c>
      <c r="T86" s="65" t="s">
        <v>149</v>
      </c>
    </row>
    <row r="87" spans="2:65" s="1" customFormat="1" ht="22.9" customHeight="1">
      <c r="B87" s="33"/>
      <c r="C87" s="70" t="s">
        <v>150</v>
      </c>
      <c r="D87" s="34"/>
      <c r="E87" s="34"/>
      <c r="F87" s="34"/>
      <c r="G87" s="34"/>
      <c r="H87" s="34"/>
      <c r="I87" s="103"/>
      <c r="J87" s="156">
        <f>BK87</f>
        <v>0</v>
      </c>
      <c r="K87" s="34"/>
      <c r="L87" s="37"/>
      <c r="M87" s="66"/>
      <c r="N87" s="67"/>
      <c r="O87" s="67"/>
      <c r="P87" s="157">
        <f>P88+P242</f>
        <v>0</v>
      </c>
      <c r="Q87" s="67"/>
      <c r="R87" s="157">
        <f>R88+R242</f>
        <v>39.378920000000001</v>
      </c>
      <c r="S87" s="67"/>
      <c r="T87" s="158">
        <f>T88+T242</f>
        <v>1.127</v>
      </c>
      <c r="AT87" s="15" t="s">
        <v>79</v>
      </c>
      <c r="AU87" s="15" t="s">
        <v>133</v>
      </c>
      <c r="BK87" s="159">
        <f>BK88+BK242</f>
        <v>0</v>
      </c>
    </row>
    <row r="88" spans="2:65" s="10" customFormat="1" ht="25.9" customHeight="1">
      <c r="B88" s="160"/>
      <c r="C88" s="161"/>
      <c r="D88" s="162" t="s">
        <v>79</v>
      </c>
      <c r="E88" s="163" t="s">
        <v>151</v>
      </c>
      <c r="F88" s="163" t="s">
        <v>152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P89+P152+P177+P228+P239</f>
        <v>0</v>
      </c>
      <c r="Q88" s="168"/>
      <c r="R88" s="169">
        <f>R89+R152+R177+R228+R239</f>
        <v>39.374780000000001</v>
      </c>
      <c r="S88" s="168"/>
      <c r="T88" s="170">
        <f>T89+T152+T177+T228+T239</f>
        <v>1.127</v>
      </c>
      <c r="AR88" s="171" t="s">
        <v>88</v>
      </c>
      <c r="AT88" s="172" t="s">
        <v>79</v>
      </c>
      <c r="AU88" s="172" t="s">
        <v>80</v>
      </c>
      <c r="AY88" s="171" t="s">
        <v>153</v>
      </c>
      <c r="BK88" s="173">
        <f>BK89+BK152+BK177+BK228+BK239</f>
        <v>0</v>
      </c>
    </row>
    <row r="89" spans="2:65" s="10" customFormat="1" ht="22.9" customHeight="1">
      <c r="B89" s="160"/>
      <c r="C89" s="161"/>
      <c r="D89" s="162" t="s">
        <v>79</v>
      </c>
      <c r="E89" s="174" t="s">
        <v>88</v>
      </c>
      <c r="F89" s="174" t="s">
        <v>154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SUM(P90:P151)</f>
        <v>0</v>
      </c>
      <c r="Q89" s="168"/>
      <c r="R89" s="169">
        <f>SUM(R90:R151)</f>
        <v>9.6654999999999998</v>
      </c>
      <c r="S89" s="168"/>
      <c r="T89" s="170">
        <f>SUM(T90:T151)</f>
        <v>1.127</v>
      </c>
      <c r="AR89" s="171" t="s">
        <v>88</v>
      </c>
      <c r="AT89" s="172" t="s">
        <v>79</v>
      </c>
      <c r="AU89" s="172" t="s">
        <v>88</v>
      </c>
      <c r="AY89" s="171" t="s">
        <v>153</v>
      </c>
      <c r="BK89" s="173">
        <f>SUM(BK90:BK151)</f>
        <v>0</v>
      </c>
    </row>
    <row r="90" spans="2:65" s="1" customFormat="1" ht="16.5" customHeight="1">
      <c r="B90" s="33"/>
      <c r="C90" s="176" t="s">
        <v>88</v>
      </c>
      <c r="D90" s="176" t="s">
        <v>155</v>
      </c>
      <c r="E90" s="177" t="s">
        <v>195</v>
      </c>
      <c r="F90" s="178" t="s">
        <v>196</v>
      </c>
      <c r="G90" s="179" t="s">
        <v>108</v>
      </c>
      <c r="H90" s="180">
        <v>11.5</v>
      </c>
      <c r="I90" s="181"/>
      <c r="J90" s="182">
        <f>ROUND(I90*H90,2)</f>
        <v>0</v>
      </c>
      <c r="K90" s="178" t="s">
        <v>158</v>
      </c>
      <c r="L90" s="37"/>
      <c r="M90" s="183" t="s">
        <v>41</v>
      </c>
      <c r="N90" s="184" t="s">
        <v>51</v>
      </c>
      <c r="O90" s="59"/>
      <c r="P90" s="185">
        <f>O90*H90</f>
        <v>0</v>
      </c>
      <c r="Q90" s="185">
        <v>0</v>
      </c>
      <c r="R90" s="185">
        <f>Q90*H90</f>
        <v>0</v>
      </c>
      <c r="S90" s="185">
        <v>9.8000000000000004E-2</v>
      </c>
      <c r="T90" s="186">
        <f>S90*H90</f>
        <v>1.127</v>
      </c>
      <c r="AR90" s="15" t="s">
        <v>159</v>
      </c>
      <c r="AT90" s="15" t="s">
        <v>155</v>
      </c>
      <c r="AU90" s="15" t="s">
        <v>90</v>
      </c>
      <c r="AY90" s="15" t="s">
        <v>153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5" t="s">
        <v>88</v>
      </c>
      <c r="BK90" s="187">
        <f>ROUND(I90*H90,2)</f>
        <v>0</v>
      </c>
      <c r="BL90" s="15" t="s">
        <v>159</v>
      </c>
      <c r="BM90" s="15" t="s">
        <v>417</v>
      </c>
    </row>
    <row r="91" spans="2:65" s="1" customFormat="1" ht="19.5">
      <c r="B91" s="33"/>
      <c r="C91" s="34"/>
      <c r="D91" s="188" t="s">
        <v>161</v>
      </c>
      <c r="E91" s="34"/>
      <c r="F91" s="189" t="s">
        <v>198</v>
      </c>
      <c r="G91" s="34"/>
      <c r="H91" s="34"/>
      <c r="I91" s="103"/>
      <c r="J91" s="34"/>
      <c r="K91" s="34"/>
      <c r="L91" s="37"/>
      <c r="M91" s="190"/>
      <c r="N91" s="59"/>
      <c r="O91" s="59"/>
      <c r="P91" s="59"/>
      <c r="Q91" s="59"/>
      <c r="R91" s="59"/>
      <c r="S91" s="59"/>
      <c r="T91" s="60"/>
      <c r="AT91" s="15" t="s">
        <v>161</v>
      </c>
      <c r="AU91" s="15" t="s">
        <v>90</v>
      </c>
    </row>
    <row r="92" spans="2:65" s="11" customFormat="1" ht="11.25">
      <c r="B92" s="191"/>
      <c r="C92" s="192"/>
      <c r="D92" s="188" t="s">
        <v>163</v>
      </c>
      <c r="E92" s="193" t="s">
        <v>41</v>
      </c>
      <c r="F92" s="194" t="s">
        <v>396</v>
      </c>
      <c r="G92" s="192"/>
      <c r="H92" s="195">
        <v>11.5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163</v>
      </c>
      <c r="AU92" s="201" t="s">
        <v>90</v>
      </c>
      <c r="AV92" s="11" t="s">
        <v>90</v>
      </c>
      <c r="AW92" s="11" t="s">
        <v>42</v>
      </c>
      <c r="AX92" s="11" t="s">
        <v>80</v>
      </c>
      <c r="AY92" s="201" t="s">
        <v>153</v>
      </c>
    </row>
    <row r="93" spans="2:65" s="12" customFormat="1" ht="11.25">
      <c r="B93" s="202"/>
      <c r="C93" s="203"/>
      <c r="D93" s="188" t="s">
        <v>163</v>
      </c>
      <c r="E93" s="204" t="s">
        <v>200</v>
      </c>
      <c r="F93" s="205" t="s">
        <v>165</v>
      </c>
      <c r="G93" s="203"/>
      <c r="H93" s="206">
        <v>11.5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163</v>
      </c>
      <c r="AU93" s="212" t="s">
        <v>90</v>
      </c>
      <c r="AV93" s="12" t="s">
        <v>159</v>
      </c>
      <c r="AW93" s="12" t="s">
        <v>42</v>
      </c>
      <c r="AX93" s="12" t="s">
        <v>88</v>
      </c>
      <c r="AY93" s="212" t="s">
        <v>153</v>
      </c>
    </row>
    <row r="94" spans="2:65" s="1" customFormat="1" ht="16.5" customHeight="1">
      <c r="B94" s="33"/>
      <c r="C94" s="176" t="s">
        <v>90</v>
      </c>
      <c r="D94" s="176" t="s">
        <v>155</v>
      </c>
      <c r="E94" s="177" t="s">
        <v>418</v>
      </c>
      <c r="F94" s="178" t="s">
        <v>419</v>
      </c>
      <c r="G94" s="179" t="s">
        <v>112</v>
      </c>
      <c r="H94" s="180">
        <v>70</v>
      </c>
      <c r="I94" s="181"/>
      <c r="J94" s="182">
        <f>ROUND(I94*H94,2)</f>
        <v>0</v>
      </c>
      <c r="K94" s="178" t="s">
        <v>158</v>
      </c>
      <c r="L94" s="37"/>
      <c r="M94" s="183" t="s">
        <v>41</v>
      </c>
      <c r="N94" s="184" t="s">
        <v>51</v>
      </c>
      <c r="O94" s="59"/>
      <c r="P94" s="185">
        <f>O94*H94</f>
        <v>0</v>
      </c>
      <c r="Q94" s="185">
        <v>3.6900000000000002E-2</v>
      </c>
      <c r="R94" s="185">
        <f>Q94*H94</f>
        <v>2.5830000000000002</v>
      </c>
      <c r="S94" s="185">
        <v>0</v>
      </c>
      <c r="T94" s="186">
        <f>S94*H94</f>
        <v>0</v>
      </c>
      <c r="AR94" s="15" t="s">
        <v>159</v>
      </c>
      <c r="AT94" s="15" t="s">
        <v>155</v>
      </c>
      <c r="AU94" s="15" t="s">
        <v>90</v>
      </c>
      <c r="AY94" s="15" t="s">
        <v>153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5" t="s">
        <v>88</v>
      </c>
      <c r="BK94" s="187">
        <f>ROUND(I94*H94,2)</f>
        <v>0</v>
      </c>
      <c r="BL94" s="15" t="s">
        <v>159</v>
      </c>
      <c r="BM94" s="15" t="s">
        <v>420</v>
      </c>
    </row>
    <row r="95" spans="2:65" s="1" customFormat="1" ht="29.25">
      <c r="B95" s="33"/>
      <c r="C95" s="34"/>
      <c r="D95" s="188" t="s">
        <v>161</v>
      </c>
      <c r="E95" s="34"/>
      <c r="F95" s="189" t="s">
        <v>421</v>
      </c>
      <c r="G95" s="34"/>
      <c r="H95" s="34"/>
      <c r="I95" s="103"/>
      <c r="J95" s="34"/>
      <c r="K95" s="34"/>
      <c r="L95" s="37"/>
      <c r="M95" s="190"/>
      <c r="N95" s="59"/>
      <c r="O95" s="59"/>
      <c r="P95" s="59"/>
      <c r="Q95" s="59"/>
      <c r="R95" s="59"/>
      <c r="S95" s="59"/>
      <c r="T95" s="60"/>
      <c r="AT95" s="15" t="s">
        <v>161</v>
      </c>
      <c r="AU95" s="15" t="s">
        <v>90</v>
      </c>
    </row>
    <row r="96" spans="2:65" s="11" customFormat="1" ht="11.25">
      <c r="B96" s="191"/>
      <c r="C96" s="192"/>
      <c r="D96" s="188" t="s">
        <v>163</v>
      </c>
      <c r="E96" s="193" t="s">
        <v>41</v>
      </c>
      <c r="F96" s="194" t="s">
        <v>422</v>
      </c>
      <c r="G96" s="192"/>
      <c r="H96" s="195">
        <v>70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163</v>
      </c>
      <c r="AU96" s="201" t="s">
        <v>90</v>
      </c>
      <c r="AV96" s="11" t="s">
        <v>90</v>
      </c>
      <c r="AW96" s="11" t="s">
        <v>42</v>
      </c>
      <c r="AX96" s="11" t="s">
        <v>80</v>
      </c>
      <c r="AY96" s="201" t="s">
        <v>153</v>
      </c>
    </row>
    <row r="97" spans="2:65" s="12" customFormat="1" ht="11.25">
      <c r="B97" s="202"/>
      <c r="C97" s="203"/>
      <c r="D97" s="188" t="s">
        <v>163</v>
      </c>
      <c r="E97" s="204" t="s">
        <v>41</v>
      </c>
      <c r="F97" s="205" t="s">
        <v>165</v>
      </c>
      <c r="G97" s="203"/>
      <c r="H97" s="206">
        <v>70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163</v>
      </c>
      <c r="AU97" s="212" t="s">
        <v>90</v>
      </c>
      <c r="AV97" s="12" t="s">
        <v>159</v>
      </c>
      <c r="AW97" s="12" t="s">
        <v>42</v>
      </c>
      <c r="AX97" s="12" t="s">
        <v>88</v>
      </c>
      <c r="AY97" s="212" t="s">
        <v>153</v>
      </c>
    </row>
    <row r="98" spans="2:65" s="1" customFormat="1" ht="16.5" customHeight="1">
      <c r="B98" s="33"/>
      <c r="C98" s="176" t="s">
        <v>171</v>
      </c>
      <c r="D98" s="176" t="s">
        <v>155</v>
      </c>
      <c r="E98" s="177" t="s">
        <v>423</v>
      </c>
      <c r="F98" s="178" t="s">
        <v>424</v>
      </c>
      <c r="G98" s="179" t="s">
        <v>120</v>
      </c>
      <c r="H98" s="180">
        <v>21.05</v>
      </c>
      <c r="I98" s="181"/>
      <c r="J98" s="182">
        <f>ROUND(I98*H98,2)</f>
        <v>0</v>
      </c>
      <c r="K98" s="178" t="s">
        <v>158</v>
      </c>
      <c r="L98" s="37"/>
      <c r="M98" s="183" t="s">
        <v>41</v>
      </c>
      <c r="N98" s="184" t="s">
        <v>51</v>
      </c>
      <c r="O98" s="59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15" t="s">
        <v>159</v>
      </c>
      <c r="AT98" s="15" t="s">
        <v>155</v>
      </c>
      <c r="AU98" s="15" t="s">
        <v>90</v>
      </c>
      <c r="AY98" s="15" t="s">
        <v>153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88</v>
      </c>
      <c r="BK98" s="187">
        <f>ROUND(I98*H98,2)</f>
        <v>0</v>
      </c>
      <c r="BL98" s="15" t="s">
        <v>159</v>
      </c>
      <c r="BM98" s="15" t="s">
        <v>425</v>
      </c>
    </row>
    <row r="99" spans="2:65" s="1" customFormat="1" ht="19.5">
      <c r="B99" s="33"/>
      <c r="C99" s="34"/>
      <c r="D99" s="188" t="s">
        <v>161</v>
      </c>
      <c r="E99" s="34"/>
      <c r="F99" s="189" t="s">
        <v>426</v>
      </c>
      <c r="G99" s="34"/>
      <c r="H99" s="34"/>
      <c r="I99" s="103"/>
      <c r="J99" s="34"/>
      <c r="K99" s="34"/>
      <c r="L99" s="37"/>
      <c r="M99" s="190"/>
      <c r="N99" s="59"/>
      <c r="O99" s="59"/>
      <c r="P99" s="59"/>
      <c r="Q99" s="59"/>
      <c r="R99" s="59"/>
      <c r="S99" s="59"/>
      <c r="T99" s="60"/>
      <c r="AT99" s="15" t="s">
        <v>161</v>
      </c>
      <c r="AU99" s="15" t="s">
        <v>90</v>
      </c>
    </row>
    <row r="100" spans="2:65" s="11" customFormat="1" ht="11.25">
      <c r="B100" s="191"/>
      <c r="C100" s="192"/>
      <c r="D100" s="188" t="s">
        <v>163</v>
      </c>
      <c r="E100" s="193" t="s">
        <v>41</v>
      </c>
      <c r="F100" s="194" t="s">
        <v>427</v>
      </c>
      <c r="G100" s="192"/>
      <c r="H100" s="195">
        <v>21.05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163</v>
      </c>
      <c r="AU100" s="201" t="s">
        <v>90</v>
      </c>
      <c r="AV100" s="11" t="s">
        <v>90</v>
      </c>
      <c r="AW100" s="11" t="s">
        <v>42</v>
      </c>
      <c r="AX100" s="11" t="s">
        <v>80</v>
      </c>
      <c r="AY100" s="201" t="s">
        <v>153</v>
      </c>
    </row>
    <row r="101" spans="2:65" s="12" customFormat="1" ht="11.25">
      <c r="B101" s="202"/>
      <c r="C101" s="203"/>
      <c r="D101" s="188" t="s">
        <v>163</v>
      </c>
      <c r="E101" s="204" t="s">
        <v>387</v>
      </c>
      <c r="F101" s="205" t="s">
        <v>165</v>
      </c>
      <c r="G101" s="203"/>
      <c r="H101" s="206">
        <v>21.05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163</v>
      </c>
      <c r="AU101" s="212" t="s">
        <v>90</v>
      </c>
      <c r="AV101" s="12" t="s">
        <v>159</v>
      </c>
      <c r="AW101" s="12" t="s">
        <v>42</v>
      </c>
      <c r="AX101" s="12" t="s">
        <v>88</v>
      </c>
      <c r="AY101" s="212" t="s">
        <v>153</v>
      </c>
    </row>
    <row r="102" spans="2:65" s="1" customFormat="1" ht="16.5" customHeight="1">
      <c r="B102" s="33"/>
      <c r="C102" s="176" t="s">
        <v>159</v>
      </c>
      <c r="D102" s="176" t="s">
        <v>155</v>
      </c>
      <c r="E102" s="177" t="s">
        <v>216</v>
      </c>
      <c r="F102" s="178" t="s">
        <v>217</v>
      </c>
      <c r="G102" s="179" t="s">
        <v>120</v>
      </c>
      <c r="H102" s="180">
        <v>1.5</v>
      </c>
      <c r="I102" s="181"/>
      <c r="J102" s="182">
        <f>ROUND(I102*H102,2)</f>
        <v>0</v>
      </c>
      <c r="K102" s="178" t="s">
        <v>158</v>
      </c>
      <c r="L102" s="37"/>
      <c r="M102" s="183" t="s">
        <v>41</v>
      </c>
      <c r="N102" s="184" t="s">
        <v>51</v>
      </c>
      <c r="O102" s="59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AR102" s="15" t="s">
        <v>159</v>
      </c>
      <c r="AT102" s="15" t="s">
        <v>155</v>
      </c>
      <c r="AU102" s="15" t="s">
        <v>90</v>
      </c>
      <c r="AY102" s="15" t="s">
        <v>153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5" t="s">
        <v>88</v>
      </c>
      <c r="BK102" s="187">
        <f>ROUND(I102*H102,2)</f>
        <v>0</v>
      </c>
      <c r="BL102" s="15" t="s">
        <v>159</v>
      </c>
      <c r="BM102" s="15" t="s">
        <v>428</v>
      </c>
    </row>
    <row r="103" spans="2:65" s="1" customFormat="1" ht="19.5">
      <c r="B103" s="33"/>
      <c r="C103" s="34"/>
      <c r="D103" s="188" t="s">
        <v>161</v>
      </c>
      <c r="E103" s="34"/>
      <c r="F103" s="189" t="s">
        <v>219</v>
      </c>
      <c r="G103" s="34"/>
      <c r="H103" s="34"/>
      <c r="I103" s="103"/>
      <c r="J103" s="34"/>
      <c r="K103" s="34"/>
      <c r="L103" s="37"/>
      <c r="M103" s="190"/>
      <c r="N103" s="59"/>
      <c r="O103" s="59"/>
      <c r="P103" s="59"/>
      <c r="Q103" s="59"/>
      <c r="R103" s="59"/>
      <c r="S103" s="59"/>
      <c r="T103" s="60"/>
      <c r="AT103" s="15" t="s">
        <v>161</v>
      </c>
      <c r="AU103" s="15" t="s">
        <v>90</v>
      </c>
    </row>
    <row r="104" spans="2:65" s="11" customFormat="1" ht="11.25">
      <c r="B104" s="191"/>
      <c r="C104" s="192"/>
      <c r="D104" s="188" t="s">
        <v>163</v>
      </c>
      <c r="E104" s="193" t="s">
        <v>41</v>
      </c>
      <c r="F104" s="194" t="s">
        <v>429</v>
      </c>
      <c r="G104" s="192"/>
      <c r="H104" s="195">
        <v>1.5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163</v>
      </c>
      <c r="AU104" s="201" t="s">
        <v>90</v>
      </c>
      <c r="AV104" s="11" t="s">
        <v>90</v>
      </c>
      <c r="AW104" s="11" t="s">
        <v>42</v>
      </c>
      <c r="AX104" s="11" t="s">
        <v>80</v>
      </c>
      <c r="AY104" s="201" t="s">
        <v>153</v>
      </c>
    </row>
    <row r="105" spans="2:65" s="12" customFormat="1" ht="11.25">
      <c r="B105" s="202"/>
      <c r="C105" s="203"/>
      <c r="D105" s="188" t="s">
        <v>163</v>
      </c>
      <c r="E105" s="204" t="s">
        <v>405</v>
      </c>
      <c r="F105" s="205" t="s">
        <v>165</v>
      </c>
      <c r="G105" s="203"/>
      <c r="H105" s="206">
        <v>1.5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163</v>
      </c>
      <c r="AU105" s="212" t="s">
        <v>90</v>
      </c>
      <c r="AV105" s="12" t="s">
        <v>159</v>
      </c>
      <c r="AW105" s="12" t="s">
        <v>42</v>
      </c>
      <c r="AX105" s="12" t="s">
        <v>88</v>
      </c>
      <c r="AY105" s="212" t="s">
        <v>153</v>
      </c>
    </row>
    <row r="106" spans="2:65" s="1" customFormat="1" ht="16.5" customHeight="1">
      <c r="B106" s="33"/>
      <c r="C106" s="176" t="s">
        <v>180</v>
      </c>
      <c r="D106" s="176" t="s">
        <v>155</v>
      </c>
      <c r="E106" s="177" t="s">
        <v>243</v>
      </c>
      <c r="F106" s="178" t="s">
        <v>244</v>
      </c>
      <c r="G106" s="179" t="s">
        <v>120</v>
      </c>
      <c r="H106" s="180">
        <v>22.55</v>
      </c>
      <c r="I106" s="181"/>
      <c r="J106" s="182">
        <f>ROUND(I106*H106,2)</f>
        <v>0</v>
      </c>
      <c r="K106" s="178" t="s">
        <v>158</v>
      </c>
      <c r="L106" s="37"/>
      <c r="M106" s="183" t="s">
        <v>41</v>
      </c>
      <c r="N106" s="184" t="s">
        <v>51</v>
      </c>
      <c r="O106" s="59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AR106" s="15" t="s">
        <v>159</v>
      </c>
      <c r="AT106" s="15" t="s">
        <v>155</v>
      </c>
      <c r="AU106" s="15" t="s">
        <v>90</v>
      </c>
      <c r="AY106" s="15" t="s">
        <v>153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5" t="s">
        <v>88</v>
      </c>
      <c r="BK106" s="187">
        <f>ROUND(I106*H106,2)</f>
        <v>0</v>
      </c>
      <c r="BL106" s="15" t="s">
        <v>159</v>
      </c>
      <c r="BM106" s="15" t="s">
        <v>430</v>
      </c>
    </row>
    <row r="107" spans="2:65" s="1" customFormat="1" ht="19.5">
      <c r="B107" s="33"/>
      <c r="C107" s="34"/>
      <c r="D107" s="188" t="s">
        <v>161</v>
      </c>
      <c r="E107" s="34"/>
      <c r="F107" s="189" t="s">
        <v>246</v>
      </c>
      <c r="G107" s="34"/>
      <c r="H107" s="34"/>
      <c r="I107" s="103"/>
      <c r="J107" s="34"/>
      <c r="K107" s="34"/>
      <c r="L107" s="37"/>
      <c r="M107" s="190"/>
      <c r="N107" s="59"/>
      <c r="O107" s="59"/>
      <c r="P107" s="59"/>
      <c r="Q107" s="59"/>
      <c r="R107" s="59"/>
      <c r="S107" s="59"/>
      <c r="T107" s="60"/>
      <c r="AT107" s="15" t="s">
        <v>161</v>
      </c>
      <c r="AU107" s="15" t="s">
        <v>90</v>
      </c>
    </row>
    <row r="108" spans="2:65" s="11" customFormat="1" ht="11.25">
      <c r="B108" s="191"/>
      <c r="C108" s="192"/>
      <c r="D108" s="188" t="s">
        <v>163</v>
      </c>
      <c r="E108" s="193" t="s">
        <v>41</v>
      </c>
      <c r="F108" s="194" t="s">
        <v>431</v>
      </c>
      <c r="G108" s="192"/>
      <c r="H108" s="195">
        <v>22.55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163</v>
      </c>
      <c r="AU108" s="201" t="s">
        <v>90</v>
      </c>
      <c r="AV108" s="11" t="s">
        <v>90</v>
      </c>
      <c r="AW108" s="11" t="s">
        <v>42</v>
      </c>
      <c r="AX108" s="11" t="s">
        <v>80</v>
      </c>
      <c r="AY108" s="201" t="s">
        <v>153</v>
      </c>
    </row>
    <row r="109" spans="2:65" s="12" customFormat="1" ht="11.25">
      <c r="B109" s="202"/>
      <c r="C109" s="203"/>
      <c r="D109" s="188" t="s">
        <v>163</v>
      </c>
      <c r="E109" s="204" t="s">
        <v>408</v>
      </c>
      <c r="F109" s="205" t="s">
        <v>165</v>
      </c>
      <c r="G109" s="203"/>
      <c r="H109" s="206">
        <v>22.55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163</v>
      </c>
      <c r="AU109" s="212" t="s">
        <v>90</v>
      </c>
      <c r="AV109" s="12" t="s">
        <v>159</v>
      </c>
      <c r="AW109" s="12" t="s">
        <v>42</v>
      </c>
      <c r="AX109" s="12" t="s">
        <v>88</v>
      </c>
      <c r="AY109" s="212" t="s">
        <v>153</v>
      </c>
    </row>
    <row r="110" spans="2:65" s="1" customFormat="1" ht="16.5" customHeight="1">
      <c r="B110" s="33"/>
      <c r="C110" s="176" t="s">
        <v>187</v>
      </c>
      <c r="D110" s="176" t="s">
        <v>155</v>
      </c>
      <c r="E110" s="177" t="s">
        <v>249</v>
      </c>
      <c r="F110" s="178" t="s">
        <v>250</v>
      </c>
      <c r="G110" s="179" t="s">
        <v>120</v>
      </c>
      <c r="H110" s="180">
        <v>22.55</v>
      </c>
      <c r="I110" s="181"/>
      <c r="J110" s="182">
        <f>ROUND(I110*H110,2)</f>
        <v>0</v>
      </c>
      <c r="K110" s="178" t="s">
        <v>158</v>
      </c>
      <c r="L110" s="37"/>
      <c r="M110" s="183" t="s">
        <v>41</v>
      </c>
      <c r="N110" s="184" t="s">
        <v>51</v>
      </c>
      <c r="O110" s="59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AR110" s="15" t="s">
        <v>159</v>
      </c>
      <c r="AT110" s="15" t="s">
        <v>155</v>
      </c>
      <c r="AU110" s="15" t="s">
        <v>90</v>
      </c>
      <c r="AY110" s="15" t="s">
        <v>153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88</v>
      </c>
      <c r="BK110" s="187">
        <f>ROUND(I110*H110,2)</f>
        <v>0</v>
      </c>
      <c r="BL110" s="15" t="s">
        <v>159</v>
      </c>
      <c r="BM110" s="15" t="s">
        <v>432</v>
      </c>
    </row>
    <row r="111" spans="2:65" s="1" customFormat="1" ht="19.5">
      <c r="B111" s="33"/>
      <c r="C111" s="34"/>
      <c r="D111" s="188" t="s">
        <v>161</v>
      </c>
      <c r="E111" s="34"/>
      <c r="F111" s="189" t="s">
        <v>252</v>
      </c>
      <c r="G111" s="34"/>
      <c r="H111" s="34"/>
      <c r="I111" s="103"/>
      <c r="J111" s="34"/>
      <c r="K111" s="34"/>
      <c r="L111" s="37"/>
      <c r="M111" s="190"/>
      <c r="N111" s="59"/>
      <c r="O111" s="59"/>
      <c r="P111" s="59"/>
      <c r="Q111" s="59"/>
      <c r="R111" s="59"/>
      <c r="S111" s="59"/>
      <c r="T111" s="60"/>
      <c r="AT111" s="15" t="s">
        <v>161</v>
      </c>
      <c r="AU111" s="15" t="s">
        <v>90</v>
      </c>
    </row>
    <row r="112" spans="2:65" s="11" customFormat="1" ht="11.25">
      <c r="B112" s="191"/>
      <c r="C112" s="192"/>
      <c r="D112" s="188" t="s">
        <v>163</v>
      </c>
      <c r="E112" s="193" t="s">
        <v>41</v>
      </c>
      <c r="F112" s="194" t="s">
        <v>408</v>
      </c>
      <c r="G112" s="192"/>
      <c r="H112" s="195">
        <v>22.55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163</v>
      </c>
      <c r="AU112" s="201" t="s">
        <v>90</v>
      </c>
      <c r="AV112" s="11" t="s">
        <v>90</v>
      </c>
      <c r="AW112" s="11" t="s">
        <v>42</v>
      </c>
      <c r="AX112" s="11" t="s">
        <v>80</v>
      </c>
      <c r="AY112" s="201" t="s">
        <v>153</v>
      </c>
    </row>
    <row r="113" spans="2:65" s="12" customFormat="1" ht="11.25">
      <c r="B113" s="202"/>
      <c r="C113" s="203"/>
      <c r="D113" s="188" t="s">
        <v>163</v>
      </c>
      <c r="E113" s="204" t="s">
        <v>41</v>
      </c>
      <c r="F113" s="205" t="s">
        <v>165</v>
      </c>
      <c r="G113" s="203"/>
      <c r="H113" s="206">
        <v>22.55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163</v>
      </c>
      <c r="AU113" s="212" t="s">
        <v>90</v>
      </c>
      <c r="AV113" s="12" t="s">
        <v>159</v>
      </c>
      <c r="AW113" s="12" t="s">
        <v>42</v>
      </c>
      <c r="AX113" s="12" t="s">
        <v>88</v>
      </c>
      <c r="AY113" s="212" t="s">
        <v>153</v>
      </c>
    </row>
    <row r="114" spans="2:65" s="1" customFormat="1" ht="16.5" customHeight="1">
      <c r="B114" s="33"/>
      <c r="C114" s="176" t="s">
        <v>194</v>
      </c>
      <c r="D114" s="176" t="s">
        <v>155</v>
      </c>
      <c r="E114" s="177" t="s">
        <v>265</v>
      </c>
      <c r="F114" s="178" t="s">
        <v>266</v>
      </c>
      <c r="G114" s="179" t="s">
        <v>120</v>
      </c>
      <c r="H114" s="180">
        <v>22.55</v>
      </c>
      <c r="I114" s="181"/>
      <c r="J114" s="182">
        <f>ROUND(I114*H114,2)</f>
        <v>0</v>
      </c>
      <c r="K114" s="178" t="s">
        <v>158</v>
      </c>
      <c r="L114" s="37"/>
      <c r="M114" s="183" t="s">
        <v>41</v>
      </c>
      <c r="N114" s="184" t="s">
        <v>51</v>
      </c>
      <c r="O114" s="59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AR114" s="15" t="s">
        <v>159</v>
      </c>
      <c r="AT114" s="15" t="s">
        <v>155</v>
      </c>
      <c r="AU114" s="15" t="s">
        <v>90</v>
      </c>
      <c r="AY114" s="15" t="s">
        <v>153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5" t="s">
        <v>88</v>
      </c>
      <c r="BK114" s="187">
        <f>ROUND(I114*H114,2)</f>
        <v>0</v>
      </c>
      <c r="BL114" s="15" t="s">
        <v>159</v>
      </c>
      <c r="BM114" s="15" t="s">
        <v>433</v>
      </c>
    </row>
    <row r="115" spans="2:65" s="1" customFormat="1" ht="11.25">
      <c r="B115" s="33"/>
      <c r="C115" s="34"/>
      <c r="D115" s="188" t="s">
        <v>161</v>
      </c>
      <c r="E115" s="34"/>
      <c r="F115" s="189" t="s">
        <v>266</v>
      </c>
      <c r="G115" s="34"/>
      <c r="H115" s="34"/>
      <c r="I115" s="103"/>
      <c r="J115" s="34"/>
      <c r="K115" s="34"/>
      <c r="L115" s="37"/>
      <c r="M115" s="190"/>
      <c r="N115" s="59"/>
      <c r="O115" s="59"/>
      <c r="P115" s="59"/>
      <c r="Q115" s="59"/>
      <c r="R115" s="59"/>
      <c r="S115" s="59"/>
      <c r="T115" s="60"/>
      <c r="AT115" s="15" t="s">
        <v>161</v>
      </c>
      <c r="AU115" s="15" t="s">
        <v>90</v>
      </c>
    </row>
    <row r="116" spans="2:65" s="11" customFormat="1" ht="11.25">
      <c r="B116" s="191"/>
      <c r="C116" s="192"/>
      <c r="D116" s="188" t="s">
        <v>163</v>
      </c>
      <c r="E116" s="193" t="s">
        <v>41</v>
      </c>
      <c r="F116" s="194" t="s">
        <v>408</v>
      </c>
      <c r="G116" s="192"/>
      <c r="H116" s="195">
        <v>22.55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163</v>
      </c>
      <c r="AU116" s="201" t="s">
        <v>90</v>
      </c>
      <c r="AV116" s="11" t="s">
        <v>90</v>
      </c>
      <c r="AW116" s="11" t="s">
        <v>42</v>
      </c>
      <c r="AX116" s="11" t="s">
        <v>88</v>
      </c>
      <c r="AY116" s="201" t="s">
        <v>153</v>
      </c>
    </row>
    <row r="117" spans="2:65" s="1" customFormat="1" ht="16.5" customHeight="1">
      <c r="B117" s="33"/>
      <c r="C117" s="176" t="s">
        <v>201</v>
      </c>
      <c r="D117" s="176" t="s">
        <v>155</v>
      </c>
      <c r="E117" s="177" t="s">
        <v>434</v>
      </c>
      <c r="F117" s="178" t="s">
        <v>435</v>
      </c>
      <c r="G117" s="179" t="s">
        <v>340</v>
      </c>
      <c r="H117" s="180">
        <v>45.1</v>
      </c>
      <c r="I117" s="181"/>
      <c r="J117" s="182">
        <f>ROUND(I117*H117,2)</f>
        <v>0</v>
      </c>
      <c r="K117" s="178" t="s">
        <v>158</v>
      </c>
      <c r="L117" s="37"/>
      <c r="M117" s="183" t="s">
        <v>41</v>
      </c>
      <c r="N117" s="184" t="s">
        <v>51</v>
      </c>
      <c r="O117" s="59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15" t="s">
        <v>159</v>
      </c>
      <c r="AT117" s="15" t="s">
        <v>155</v>
      </c>
      <c r="AU117" s="15" t="s">
        <v>90</v>
      </c>
      <c r="AY117" s="15" t="s">
        <v>153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5" t="s">
        <v>88</v>
      </c>
      <c r="BK117" s="187">
        <f>ROUND(I117*H117,2)</f>
        <v>0</v>
      </c>
      <c r="BL117" s="15" t="s">
        <v>159</v>
      </c>
      <c r="BM117" s="15" t="s">
        <v>436</v>
      </c>
    </row>
    <row r="118" spans="2:65" s="1" customFormat="1" ht="11.25">
      <c r="B118" s="33"/>
      <c r="C118" s="34"/>
      <c r="D118" s="188" t="s">
        <v>161</v>
      </c>
      <c r="E118" s="34"/>
      <c r="F118" s="189" t="s">
        <v>385</v>
      </c>
      <c r="G118" s="34"/>
      <c r="H118" s="34"/>
      <c r="I118" s="103"/>
      <c r="J118" s="34"/>
      <c r="K118" s="34"/>
      <c r="L118" s="37"/>
      <c r="M118" s="190"/>
      <c r="N118" s="59"/>
      <c r="O118" s="59"/>
      <c r="P118" s="59"/>
      <c r="Q118" s="59"/>
      <c r="R118" s="59"/>
      <c r="S118" s="59"/>
      <c r="T118" s="60"/>
      <c r="AT118" s="15" t="s">
        <v>161</v>
      </c>
      <c r="AU118" s="15" t="s">
        <v>90</v>
      </c>
    </row>
    <row r="119" spans="2:65" s="11" customFormat="1" ht="11.25">
      <c r="B119" s="191"/>
      <c r="C119" s="192"/>
      <c r="D119" s="188" t="s">
        <v>163</v>
      </c>
      <c r="E119" s="193" t="s">
        <v>41</v>
      </c>
      <c r="F119" s="194" t="s">
        <v>437</v>
      </c>
      <c r="G119" s="192"/>
      <c r="H119" s="195">
        <v>45.1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163</v>
      </c>
      <c r="AU119" s="201" t="s">
        <v>90</v>
      </c>
      <c r="AV119" s="11" t="s">
        <v>90</v>
      </c>
      <c r="AW119" s="11" t="s">
        <v>42</v>
      </c>
      <c r="AX119" s="11" t="s">
        <v>88</v>
      </c>
      <c r="AY119" s="201" t="s">
        <v>153</v>
      </c>
    </row>
    <row r="120" spans="2:65" s="1" customFormat="1" ht="16.5" customHeight="1">
      <c r="B120" s="33"/>
      <c r="C120" s="176" t="s">
        <v>207</v>
      </c>
      <c r="D120" s="176" t="s">
        <v>155</v>
      </c>
      <c r="E120" s="177" t="s">
        <v>270</v>
      </c>
      <c r="F120" s="178" t="s">
        <v>271</v>
      </c>
      <c r="G120" s="179" t="s">
        <v>120</v>
      </c>
      <c r="H120" s="180">
        <v>1.5</v>
      </c>
      <c r="I120" s="181"/>
      <c r="J120" s="182">
        <f>ROUND(I120*H120,2)</f>
        <v>0</v>
      </c>
      <c r="K120" s="178" t="s">
        <v>158</v>
      </c>
      <c r="L120" s="37"/>
      <c r="M120" s="183" t="s">
        <v>41</v>
      </c>
      <c r="N120" s="184" t="s">
        <v>51</v>
      </c>
      <c r="O120" s="59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AR120" s="15" t="s">
        <v>159</v>
      </c>
      <c r="AT120" s="15" t="s">
        <v>155</v>
      </c>
      <c r="AU120" s="15" t="s">
        <v>90</v>
      </c>
      <c r="AY120" s="15" t="s">
        <v>153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5" t="s">
        <v>88</v>
      </c>
      <c r="BK120" s="187">
        <f>ROUND(I120*H120,2)</f>
        <v>0</v>
      </c>
      <c r="BL120" s="15" t="s">
        <v>159</v>
      </c>
      <c r="BM120" s="15" t="s">
        <v>438</v>
      </c>
    </row>
    <row r="121" spans="2:65" s="1" customFormat="1" ht="19.5">
      <c r="B121" s="33"/>
      <c r="C121" s="34"/>
      <c r="D121" s="188" t="s">
        <v>161</v>
      </c>
      <c r="E121" s="34"/>
      <c r="F121" s="189" t="s">
        <v>273</v>
      </c>
      <c r="G121" s="34"/>
      <c r="H121" s="34"/>
      <c r="I121" s="103"/>
      <c r="J121" s="34"/>
      <c r="K121" s="34"/>
      <c r="L121" s="37"/>
      <c r="M121" s="190"/>
      <c r="N121" s="59"/>
      <c r="O121" s="59"/>
      <c r="P121" s="59"/>
      <c r="Q121" s="59"/>
      <c r="R121" s="59"/>
      <c r="S121" s="59"/>
      <c r="T121" s="60"/>
      <c r="AT121" s="15" t="s">
        <v>161</v>
      </c>
      <c r="AU121" s="15" t="s">
        <v>90</v>
      </c>
    </row>
    <row r="122" spans="2:65" s="11" customFormat="1" ht="11.25">
      <c r="B122" s="191"/>
      <c r="C122" s="192"/>
      <c r="D122" s="188" t="s">
        <v>163</v>
      </c>
      <c r="E122" s="193" t="s">
        <v>41</v>
      </c>
      <c r="F122" s="194" t="s">
        <v>405</v>
      </c>
      <c r="G122" s="192"/>
      <c r="H122" s="195">
        <v>1.5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163</v>
      </c>
      <c r="AU122" s="201" t="s">
        <v>90</v>
      </c>
      <c r="AV122" s="11" t="s">
        <v>90</v>
      </c>
      <c r="AW122" s="11" t="s">
        <v>42</v>
      </c>
      <c r="AX122" s="11" t="s">
        <v>80</v>
      </c>
      <c r="AY122" s="201" t="s">
        <v>153</v>
      </c>
    </row>
    <row r="123" spans="2:65" s="12" customFormat="1" ht="11.25">
      <c r="B123" s="202"/>
      <c r="C123" s="203"/>
      <c r="D123" s="188" t="s">
        <v>163</v>
      </c>
      <c r="E123" s="204" t="s">
        <v>41</v>
      </c>
      <c r="F123" s="205" t="s">
        <v>165</v>
      </c>
      <c r="G123" s="203"/>
      <c r="H123" s="206">
        <v>1.5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163</v>
      </c>
      <c r="AU123" s="212" t="s">
        <v>90</v>
      </c>
      <c r="AV123" s="12" t="s">
        <v>159</v>
      </c>
      <c r="AW123" s="12" t="s">
        <v>42</v>
      </c>
      <c r="AX123" s="12" t="s">
        <v>88</v>
      </c>
      <c r="AY123" s="212" t="s">
        <v>153</v>
      </c>
    </row>
    <row r="124" spans="2:65" s="1" customFormat="1" ht="16.5" customHeight="1">
      <c r="B124" s="33"/>
      <c r="C124" s="217" t="s">
        <v>215</v>
      </c>
      <c r="D124" s="217" t="s">
        <v>439</v>
      </c>
      <c r="E124" s="218" t="s">
        <v>440</v>
      </c>
      <c r="F124" s="219" t="s">
        <v>441</v>
      </c>
      <c r="G124" s="220" t="s">
        <v>340</v>
      </c>
      <c r="H124" s="221">
        <v>0.6</v>
      </c>
      <c r="I124" s="222"/>
      <c r="J124" s="223">
        <f>ROUND(I124*H124,2)</f>
        <v>0</v>
      </c>
      <c r="K124" s="219" t="s">
        <v>158</v>
      </c>
      <c r="L124" s="224"/>
      <c r="M124" s="225" t="s">
        <v>41</v>
      </c>
      <c r="N124" s="226" t="s">
        <v>51</v>
      </c>
      <c r="O124" s="59"/>
      <c r="P124" s="185">
        <f>O124*H124</f>
        <v>0</v>
      </c>
      <c r="Q124" s="185">
        <v>1</v>
      </c>
      <c r="R124" s="185">
        <f>Q124*H124</f>
        <v>0.6</v>
      </c>
      <c r="S124" s="185">
        <v>0</v>
      </c>
      <c r="T124" s="186">
        <f>S124*H124</f>
        <v>0</v>
      </c>
      <c r="AR124" s="15" t="s">
        <v>201</v>
      </c>
      <c r="AT124" s="15" t="s">
        <v>439</v>
      </c>
      <c r="AU124" s="15" t="s">
        <v>90</v>
      </c>
      <c r="AY124" s="15" t="s">
        <v>153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5" t="s">
        <v>88</v>
      </c>
      <c r="BK124" s="187">
        <f>ROUND(I124*H124,2)</f>
        <v>0</v>
      </c>
      <c r="BL124" s="15" t="s">
        <v>159</v>
      </c>
      <c r="BM124" s="15" t="s">
        <v>442</v>
      </c>
    </row>
    <row r="125" spans="2:65" s="1" customFormat="1" ht="11.25">
      <c r="B125" s="33"/>
      <c r="C125" s="34"/>
      <c r="D125" s="188" t="s">
        <v>161</v>
      </c>
      <c r="E125" s="34"/>
      <c r="F125" s="189" t="s">
        <v>441</v>
      </c>
      <c r="G125" s="34"/>
      <c r="H125" s="34"/>
      <c r="I125" s="103"/>
      <c r="J125" s="34"/>
      <c r="K125" s="34"/>
      <c r="L125" s="37"/>
      <c r="M125" s="190"/>
      <c r="N125" s="59"/>
      <c r="O125" s="59"/>
      <c r="P125" s="59"/>
      <c r="Q125" s="59"/>
      <c r="R125" s="59"/>
      <c r="S125" s="59"/>
      <c r="T125" s="60"/>
      <c r="AT125" s="15" t="s">
        <v>161</v>
      </c>
      <c r="AU125" s="15" t="s">
        <v>90</v>
      </c>
    </row>
    <row r="126" spans="2:65" s="11" customFormat="1" ht="11.25">
      <c r="B126" s="191"/>
      <c r="C126" s="192"/>
      <c r="D126" s="188" t="s">
        <v>163</v>
      </c>
      <c r="E126" s="193" t="s">
        <v>41</v>
      </c>
      <c r="F126" s="194" t="s">
        <v>443</v>
      </c>
      <c r="G126" s="192"/>
      <c r="H126" s="195">
        <v>0.6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163</v>
      </c>
      <c r="AU126" s="201" t="s">
        <v>90</v>
      </c>
      <c r="AV126" s="11" t="s">
        <v>90</v>
      </c>
      <c r="AW126" s="11" t="s">
        <v>42</v>
      </c>
      <c r="AX126" s="11" t="s">
        <v>88</v>
      </c>
      <c r="AY126" s="201" t="s">
        <v>153</v>
      </c>
    </row>
    <row r="127" spans="2:65" s="1" customFormat="1" ht="16.5" customHeight="1">
      <c r="B127" s="33"/>
      <c r="C127" s="217" t="s">
        <v>221</v>
      </c>
      <c r="D127" s="217" t="s">
        <v>439</v>
      </c>
      <c r="E127" s="218" t="s">
        <v>444</v>
      </c>
      <c r="F127" s="219" t="s">
        <v>445</v>
      </c>
      <c r="G127" s="220" t="s">
        <v>340</v>
      </c>
      <c r="H127" s="221">
        <v>2.16</v>
      </c>
      <c r="I127" s="222"/>
      <c r="J127" s="223">
        <f>ROUND(I127*H127,2)</f>
        <v>0</v>
      </c>
      <c r="K127" s="219" t="s">
        <v>158</v>
      </c>
      <c r="L127" s="224"/>
      <c r="M127" s="225" t="s">
        <v>41</v>
      </c>
      <c r="N127" s="226" t="s">
        <v>51</v>
      </c>
      <c r="O127" s="59"/>
      <c r="P127" s="185">
        <f>O127*H127</f>
        <v>0</v>
      </c>
      <c r="Q127" s="185">
        <v>1</v>
      </c>
      <c r="R127" s="185">
        <f>Q127*H127</f>
        <v>2.16</v>
      </c>
      <c r="S127" s="185">
        <v>0</v>
      </c>
      <c r="T127" s="186">
        <f>S127*H127</f>
        <v>0</v>
      </c>
      <c r="AR127" s="15" t="s">
        <v>201</v>
      </c>
      <c r="AT127" s="15" t="s">
        <v>439</v>
      </c>
      <c r="AU127" s="15" t="s">
        <v>90</v>
      </c>
      <c r="AY127" s="15" t="s">
        <v>153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5" t="s">
        <v>88</v>
      </c>
      <c r="BK127" s="187">
        <f>ROUND(I127*H127,2)</f>
        <v>0</v>
      </c>
      <c r="BL127" s="15" t="s">
        <v>159</v>
      </c>
      <c r="BM127" s="15" t="s">
        <v>446</v>
      </c>
    </row>
    <row r="128" spans="2:65" s="1" customFormat="1" ht="11.25">
      <c r="B128" s="33"/>
      <c r="C128" s="34"/>
      <c r="D128" s="188" t="s">
        <v>161</v>
      </c>
      <c r="E128" s="34"/>
      <c r="F128" s="189" t="s">
        <v>445</v>
      </c>
      <c r="G128" s="34"/>
      <c r="H128" s="34"/>
      <c r="I128" s="103"/>
      <c r="J128" s="34"/>
      <c r="K128" s="34"/>
      <c r="L128" s="37"/>
      <c r="M128" s="190"/>
      <c r="N128" s="59"/>
      <c r="O128" s="59"/>
      <c r="P128" s="59"/>
      <c r="Q128" s="59"/>
      <c r="R128" s="59"/>
      <c r="S128" s="59"/>
      <c r="T128" s="60"/>
      <c r="AT128" s="15" t="s">
        <v>161</v>
      </c>
      <c r="AU128" s="15" t="s">
        <v>90</v>
      </c>
    </row>
    <row r="129" spans="2:65" s="11" customFormat="1" ht="11.25">
      <c r="B129" s="191"/>
      <c r="C129" s="192"/>
      <c r="D129" s="188" t="s">
        <v>163</v>
      </c>
      <c r="E129" s="193" t="s">
        <v>41</v>
      </c>
      <c r="F129" s="194" t="s">
        <v>447</v>
      </c>
      <c r="G129" s="192"/>
      <c r="H129" s="195">
        <v>2.16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163</v>
      </c>
      <c r="AU129" s="201" t="s">
        <v>90</v>
      </c>
      <c r="AV129" s="11" t="s">
        <v>90</v>
      </c>
      <c r="AW129" s="11" t="s">
        <v>42</v>
      </c>
      <c r="AX129" s="11" t="s">
        <v>88</v>
      </c>
      <c r="AY129" s="201" t="s">
        <v>153</v>
      </c>
    </row>
    <row r="130" spans="2:65" s="1" customFormat="1" ht="16.5" customHeight="1">
      <c r="B130" s="33"/>
      <c r="C130" s="176" t="s">
        <v>226</v>
      </c>
      <c r="D130" s="176" t="s">
        <v>155</v>
      </c>
      <c r="E130" s="177" t="s">
        <v>448</v>
      </c>
      <c r="F130" s="178" t="s">
        <v>449</v>
      </c>
      <c r="G130" s="179" t="s">
        <v>108</v>
      </c>
      <c r="H130" s="180">
        <v>108.5</v>
      </c>
      <c r="I130" s="181"/>
      <c r="J130" s="182">
        <f>ROUND(I130*H130,2)</f>
        <v>0</v>
      </c>
      <c r="K130" s="178" t="s">
        <v>158</v>
      </c>
      <c r="L130" s="37"/>
      <c r="M130" s="183" t="s">
        <v>41</v>
      </c>
      <c r="N130" s="184" t="s">
        <v>51</v>
      </c>
      <c r="O130" s="59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15" t="s">
        <v>159</v>
      </c>
      <c r="AT130" s="15" t="s">
        <v>155</v>
      </c>
      <c r="AU130" s="15" t="s">
        <v>90</v>
      </c>
      <c r="AY130" s="15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88</v>
      </c>
      <c r="BK130" s="187">
        <f>ROUND(I130*H130,2)</f>
        <v>0</v>
      </c>
      <c r="BL130" s="15" t="s">
        <v>159</v>
      </c>
      <c r="BM130" s="15" t="s">
        <v>450</v>
      </c>
    </row>
    <row r="131" spans="2:65" s="1" customFormat="1" ht="11.25">
      <c r="B131" s="33"/>
      <c r="C131" s="34"/>
      <c r="D131" s="188" t="s">
        <v>161</v>
      </c>
      <c r="E131" s="34"/>
      <c r="F131" s="189" t="s">
        <v>451</v>
      </c>
      <c r="G131" s="34"/>
      <c r="H131" s="34"/>
      <c r="I131" s="103"/>
      <c r="J131" s="34"/>
      <c r="K131" s="34"/>
      <c r="L131" s="37"/>
      <c r="M131" s="190"/>
      <c r="N131" s="59"/>
      <c r="O131" s="59"/>
      <c r="P131" s="59"/>
      <c r="Q131" s="59"/>
      <c r="R131" s="59"/>
      <c r="S131" s="59"/>
      <c r="T131" s="60"/>
      <c r="AT131" s="15" t="s">
        <v>161</v>
      </c>
      <c r="AU131" s="15" t="s">
        <v>90</v>
      </c>
    </row>
    <row r="132" spans="2:65" s="11" customFormat="1" ht="11.25">
      <c r="B132" s="191"/>
      <c r="C132" s="192"/>
      <c r="D132" s="188" t="s">
        <v>163</v>
      </c>
      <c r="E132" s="193" t="s">
        <v>41</v>
      </c>
      <c r="F132" s="194" t="s">
        <v>452</v>
      </c>
      <c r="G132" s="192"/>
      <c r="H132" s="195">
        <v>108.5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163</v>
      </c>
      <c r="AU132" s="201" t="s">
        <v>90</v>
      </c>
      <c r="AV132" s="11" t="s">
        <v>90</v>
      </c>
      <c r="AW132" s="11" t="s">
        <v>42</v>
      </c>
      <c r="AX132" s="11" t="s">
        <v>80</v>
      </c>
      <c r="AY132" s="201" t="s">
        <v>153</v>
      </c>
    </row>
    <row r="133" spans="2:65" s="12" customFormat="1" ht="11.25">
      <c r="B133" s="202"/>
      <c r="C133" s="203"/>
      <c r="D133" s="188" t="s">
        <v>163</v>
      </c>
      <c r="E133" s="204" t="s">
        <v>41</v>
      </c>
      <c r="F133" s="205" t="s">
        <v>165</v>
      </c>
      <c r="G133" s="203"/>
      <c r="H133" s="206">
        <v>108.5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163</v>
      </c>
      <c r="AU133" s="212" t="s">
        <v>90</v>
      </c>
      <c r="AV133" s="12" t="s">
        <v>159</v>
      </c>
      <c r="AW133" s="12" t="s">
        <v>42</v>
      </c>
      <c r="AX133" s="12" t="s">
        <v>88</v>
      </c>
      <c r="AY133" s="212" t="s">
        <v>153</v>
      </c>
    </row>
    <row r="134" spans="2:65" s="1" customFormat="1" ht="16.5" customHeight="1">
      <c r="B134" s="33"/>
      <c r="C134" s="176" t="s">
        <v>231</v>
      </c>
      <c r="D134" s="176" t="s">
        <v>155</v>
      </c>
      <c r="E134" s="177" t="s">
        <v>453</v>
      </c>
      <c r="F134" s="178" t="s">
        <v>454</v>
      </c>
      <c r="G134" s="179" t="s">
        <v>108</v>
      </c>
      <c r="H134" s="180">
        <v>133</v>
      </c>
      <c r="I134" s="181"/>
      <c r="J134" s="182">
        <f>ROUND(I134*H134,2)</f>
        <v>0</v>
      </c>
      <c r="K134" s="178" t="s">
        <v>158</v>
      </c>
      <c r="L134" s="37"/>
      <c r="M134" s="183" t="s">
        <v>41</v>
      </c>
      <c r="N134" s="184" t="s">
        <v>51</v>
      </c>
      <c r="O134" s="59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15" t="s">
        <v>159</v>
      </c>
      <c r="AT134" s="15" t="s">
        <v>155</v>
      </c>
      <c r="AU134" s="15" t="s">
        <v>90</v>
      </c>
      <c r="AY134" s="15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5" t="s">
        <v>88</v>
      </c>
      <c r="BK134" s="187">
        <f>ROUND(I134*H134,2)</f>
        <v>0</v>
      </c>
      <c r="BL134" s="15" t="s">
        <v>159</v>
      </c>
      <c r="BM134" s="15" t="s">
        <v>455</v>
      </c>
    </row>
    <row r="135" spans="2:65" s="1" customFormat="1" ht="11.25">
      <c r="B135" s="33"/>
      <c r="C135" s="34"/>
      <c r="D135" s="188" t="s">
        <v>161</v>
      </c>
      <c r="E135" s="34"/>
      <c r="F135" s="189" t="s">
        <v>456</v>
      </c>
      <c r="G135" s="34"/>
      <c r="H135" s="34"/>
      <c r="I135" s="103"/>
      <c r="J135" s="34"/>
      <c r="K135" s="34"/>
      <c r="L135" s="37"/>
      <c r="M135" s="190"/>
      <c r="N135" s="59"/>
      <c r="O135" s="59"/>
      <c r="P135" s="59"/>
      <c r="Q135" s="59"/>
      <c r="R135" s="59"/>
      <c r="S135" s="59"/>
      <c r="T135" s="60"/>
      <c r="AT135" s="15" t="s">
        <v>161</v>
      </c>
      <c r="AU135" s="15" t="s">
        <v>90</v>
      </c>
    </row>
    <row r="136" spans="2:65" s="11" customFormat="1" ht="11.25">
      <c r="B136" s="191"/>
      <c r="C136" s="192"/>
      <c r="D136" s="188" t="s">
        <v>163</v>
      </c>
      <c r="E136" s="193" t="s">
        <v>41</v>
      </c>
      <c r="F136" s="194" t="s">
        <v>457</v>
      </c>
      <c r="G136" s="192"/>
      <c r="H136" s="195">
        <v>133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163</v>
      </c>
      <c r="AU136" s="201" t="s">
        <v>90</v>
      </c>
      <c r="AV136" s="11" t="s">
        <v>90</v>
      </c>
      <c r="AW136" s="11" t="s">
        <v>42</v>
      </c>
      <c r="AX136" s="11" t="s">
        <v>80</v>
      </c>
      <c r="AY136" s="201" t="s">
        <v>153</v>
      </c>
    </row>
    <row r="137" spans="2:65" s="12" customFormat="1" ht="11.25">
      <c r="B137" s="202"/>
      <c r="C137" s="203"/>
      <c r="D137" s="188" t="s">
        <v>163</v>
      </c>
      <c r="E137" s="204" t="s">
        <v>390</v>
      </c>
      <c r="F137" s="205" t="s">
        <v>165</v>
      </c>
      <c r="G137" s="203"/>
      <c r="H137" s="206">
        <v>133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163</v>
      </c>
      <c r="AU137" s="212" t="s">
        <v>90</v>
      </c>
      <c r="AV137" s="12" t="s">
        <v>159</v>
      </c>
      <c r="AW137" s="12" t="s">
        <v>42</v>
      </c>
      <c r="AX137" s="12" t="s">
        <v>88</v>
      </c>
      <c r="AY137" s="212" t="s">
        <v>153</v>
      </c>
    </row>
    <row r="138" spans="2:65" s="1" customFormat="1" ht="16.5" customHeight="1">
      <c r="B138" s="33"/>
      <c r="C138" s="176" t="s">
        <v>237</v>
      </c>
      <c r="D138" s="176" t="s">
        <v>155</v>
      </c>
      <c r="E138" s="177" t="s">
        <v>458</v>
      </c>
      <c r="F138" s="178" t="s">
        <v>459</v>
      </c>
      <c r="G138" s="179" t="s">
        <v>108</v>
      </c>
      <c r="H138" s="180">
        <v>133</v>
      </c>
      <c r="I138" s="181"/>
      <c r="J138" s="182">
        <f>ROUND(I138*H138,2)</f>
        <v>0</v>
      </c>
      <c r="K138" s="178" t="s">
        <v>158</v>
      </c>
      <c r="L138" s="37"/>
      <c r="M138" s="183" t="s">
        <v>41</v>
      </c>
      <c r="N138" s="184" t="s">
        <v>51</v>
      </c>
      <c r="O138" s="59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AR138" s="15" t="s">
        <v>159</v>
      </c>
      <c r="AT138" s="15" t="s">
        <v>155</v>
      </c>
      <c r="AU138" s="15" t="s">
        <v>90</v>
      </c>
      <c r="AY138" s="15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5" t="s">
        <v>88</v>
      </c>
      <c r="BK138" s="187">
        <f>ROUND(I138*H138,2)</f>
        <v>0</v>
      </c>
      <c r="BL138" s="15" t="s">
        <v>159</v>
      </c>
      <c r="BM138" s="15" t="s">
        <v>460</v>
      </c>
    </row>
    <row r="139" spans="2:65" s="1" customFormat="1" ht="11.25">
      <c r="B139" s="33"/>
      <c r="C139" s="34"/>
      <c r="D139" s="188" t="s">
        <v>161</v>
      </c>
      <c r="E139" s="34"/>
      <c r="F139" s="189" t="s">
        <v>461</v>
      </c>
      <c r="G139" s="34"/>
      <c r="H139" s="34"/>
      <c r="I139" s="103"/>
      <c r="J139" s="34"/>
      <c r="K139" s="34"/>
      <c r="L139" s="37"/>
      <c r="M139" s="190"/>
      <c r="N139" s="59"/>
      <c r="O139" s="59"/>
      <c r="P139" s="59"/>
      <c r="Q139" s="59"/>
      <c r="R139" s="59"/>
      <c r="S139" s="59"/>
      <c r="T139" s="60"/>
      <c r="AT139" s="15" t="s">
        <v>161</v>
      </c>
      <c r="AU139" s="15" t="s">
        <v>90</v>
      </c>
    </row>
    <row r="140" spans="2:65" s="11" customFormat="1" ht="11.25">
      <c r="B140" s="191"/>
      <c r="C140" s="192"/>
      <c r="D140" s="188" t="s">
        <v>163</v>
      </c>
      <c r="E140" s="193" t="s">
        <v>41</v>
      </c>
      <c r="F140" s="194" t="s">
        <v>390</v>
      </c>
      <c r="G140" s="192"/>
      <c r="H140" s="195">
        <v>133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163</v>
      </c>
      <c r="AU140" s="201" t="s">
        <v>90</v>
      </c>
      <c r="AV140" s="11" t="s">
        <v>90</v>
      </c>
      <c r="AW140" s="11" t="s">
        <v>42</v>
      </c>
      <c r="AX140" s="11" t="s">
        <v>88</v>
      </c>
      <c r="AY140" s="201" t="s">
        <v>153</v>
      </c>
    </row>
    <row r="141" spans="2:65" s="1" customFormat="1" ht="16.5" customHeight="1">
      <c r="B141" s="33"/>
      <c r="C141" s="217" t="s">
        <v>8</v>
      </c>
      <c r="D141" s="217" t="s">
        <v>439</v>
      </c>
      <c r="E141" s="218" t="s">
        <v>462</v>
      </c>
      <c r="F141" s="219" t="s">
        <v>463</v>
      </c>
      <c r="G141" s="220" t="s">
        <v>464</v>
      </c>
      <c r="H141" s="221">
        <v>133</v>
      </c>
      <c r="I141" s="222"/>
      <c r="J141" s="223">
        <f>ROUND(I141*H141,2)</f>
        <v>0</v>
      </c>
      <c r="K141" s="219" t="s">
        <v>158</v>
      </c>
      <c r="L141" s="224"/>
      <c r="M141" s="225" t="s">
        <v>41</v>
      </c>
      <c r="N141" s="226" t="s">
        <v>51</v>
      </c>
      <c r="O141" s="59"/>
      <c r="P141" s="185">
        <f>O141*H141</f>
        <v>0</v>
      </c>
      <c r="Q141" s="185">
        <v>1E-3</v>
      </c>
      <c r="R141" s="185">
        <f>Q141*H141</f>
        <v>0.13300000000000001</v>
      </c>
      <c r="S141" s="185">
        <v>0</v>
      </c>
      <c r="T141" s="186">
        <f>S141*H141</f>
        <v>0</v>
      </c>
      <c r="AR141" s="15" t="s">
        <v>201</v>
      </c>
      <c r="AT141" s="15" t="s">
        <v>439</v>
      </c>
      <c r="AU141" s="15" t="s">
        <v>90</v>
      </c>
      <c r="AY141" s="15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5" t="s">
        <v>88</v>
      </c>
      <c r="BK141" s="187">
        <f>ROUND(I141*H141,2)</f>
        <v>0</v>
      </c>
      <c r="BL141" s="15" t="s">
        <v>159</v>
      </c>
      <c r="BM141" s="15" t="s">
        <v>465</v>
      </c>
    </row>
    <row r="142" spans="2:65" s="1" customFormat="1" ht="11.25">
      <c r="B142" s="33"/>
      <c r="C142" s="34"/>
      <c r="D142" s="188" t="s">
        <v>161</v>
      </c>
      <c r="E142" s="34"/>
      <c r="F142" s="189" t="s">
        <v>463</v>
      </c>
      <c r="G142" s="34"/>
      <c r="H142" s="34"/>
      <c r="I142" s="103"/>
      <c r="J142" s="34"/>
      <c r="K142" s="34"/>
      <c r="L142" s="37"/>
      <c r="M142" s="190"/>
      <c r="N142" s="59"/>
      <c r="O142" s="59"/>
      <c r="P142" s="59"/>
      <c r="Q142" s="59"/>
      <c r="R142" s="59"/>
      <c r="S142" s="59"/>
      <c r="T142" s="60"/>
      <c r="AT142" s="15" t="s">
        <v>161</v>
      </c>
      <c r="AU142" s="15" t="s">
        <v>90</v>
      </c>
    </row>
    <row r="143" spans="2:65" s="1" customFormat="1" ht="16.5" customHeight="1">
      <c r="B143" s="33"/>
      <c r="C143" s="176" t="s">
        <v>248</v>
      </c>
      <c r="D143" s="176" t="s">
        <v>155</v>
      </c>
      <c r="E143" s="177" t="s">
        <v>466</v>
      </c>
      <c r="F143" s="178" t="s">
        <v>467</v>
      </c>
      <c r="G143" s="179" t="s">
        <v>108</v>
      </c>
      <c r="H143" s="180">
        <v>133</v>
      </c>
      <c r="I143" s="181"/>
      <c r="J143" s="182">
        <f>ROUND(I143*H143,2)</f>
        <v>0</v>
      </c>
      <c r="K143" s="178" t="s">
        <v>158</v>
      </c>
      <c r="L143" s="37"/>
      <c r="M143" s="183" t="s">
        <v>41</v>
      </c>
      <c r="N143" s="184" t="s">
        <v>51</v>
      </c>
      <c r="O143" s="59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AR143" s="15" t="s">
        <v>159</v>
      </c>
      <c r="AT143" s="15" t="s">
        <v>155</v>
      </c>
      <c r="AU143" s="15" t="s">
        <v>90</v>
      </c>
      <c r="AY143" s="15" t="s">
        <v>153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5" t="s">
        <v>88</v>
      </c>
      <c r="BK143" s="187">
        <f>ROUND(I143*H143,2)</f>
        <v>0</v>
      </c>
      <c r="BL143" s="15" t="s">
        <v>159</v>
      </c>
      <c r="BM143" s="15" t="s">
        <v>468</v>
      </c>
    </row>
    <row r="144" spans="2:65" s="1" customFormat="1" ht="11.25">
      <c r="B144" s="33"/>
      <c r="C144" s="34"/>
      <c r="D144" s="188" t="s">
        <v>161</v>
      </c>
      <c r="E144" s="34"/>
      <c r="F144" s="189" t="s">
        <v>469</v>
      </c>
      <c r="G144" s="34"/>
      <c r="H144" s="34"/>
      <c r="I144" s="103"/>
      <c r="J144" s="34"/>
      <c r="K144" s="34"/>
      <c r="L144" s="37"/>
      <c r="M144" s="190"/>
      <c r="N144" s="59"/>
      <c r="O144" s="59"/>
      <c r="P144" s="59"/>
      <c r="Q144" s="59"/>
      <c r="R144" s="59"/>
      <c r="S144" s="59"/>
      <c r="T144" s="60"/>
      <c r="AT144" s="15" t="s">
        <v>161</v>
      </c>
      <c r="AU144" s="15" t="s">
        <v>90</v>
      </c>
    </row>
    <row r="145" spans="2:65" s="11" customFormat="1" ht="11.25">
      <c r="B145" s="191"/>
      <c r="C145" s="192"/>
      <c r="D145" s="188" t="s">
        <v>163</v>
      </c>
      <c r="E145" s="193" t="s">
        <v>41</v>
      </c>
      <c r="F145" s="194" t="s">
        <v>390</v>
      </c>
      <c r="G145" s="192"/>
      <c r="H145" s="195">
        <v>133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163</v>
      </c>
      <c r="AU145" s="201" t="s">
        <v>90</v>
      </c>
      <c r="AV145" s="11" t="s">
        <v>90</v>
      </c>
      <c r="AW145" s="11" t="s">
        <v>42</v>
      </c>
      <c r="AX145" s="11" t="s">
        <v>88</v>
      </c>
      <c r="AY145" s="201" t="s">
        <v>153</v>
      </c>
    </row>
    <row r="146" spans="2:65" s="1" customFormat="1" ht="16.5" customHeight="1">
      <c r="B146" s="33"/>
      <c r="C146" s="176" t="s">
        <v>254</v>
      </c>
      <c r="D146" s="176" t="s">
        <v>155</v>
      </c>
      <c r="E146" s="177" t="s">
        <v>470</v>
      </c>
      <c r="F146" s="178" t="s">
        <v>471</v>
      </c>
      <c r="G146" s="179" t="s">
        <v>108</v>
      </c>
      <c r="H146" s="180">
        <v>133</v>
      </c>
      <c r="I146" s="181"/>
      <c r="J146" s="182">
        <f>ROUND(I146*H146,2)</f>
        <v>0</v>
      </c>
      <c r="K146" s="178" t="s">
        <v>158</v>
      </c>
      <c r="L146" s="37"/>
      <c r="M146" s="183" t="s">
        <v>41</v>
      </c>
      <c r="N146" s="184" t="s">
        <v>51</v>
      </c>
      <c r="O146" s="59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AR146" s="15" t="s">
        <v>159</v>
      </c>
      <c r="AT146" s="15" t="s">
        <v>155</v>
      </c>
      <c r="AU146" s="15" t="s">
        <v>90</v>
      </c>
      <c r="AY146" s="15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5" t="s">
        <v>88</v>
      </c>
      <c r="BK146" s="187">
        <f>ROUND(I146*H146,2)</f>
        <v>0</v>
      </c>
      <c r="BL146" s="15" t="s">
        <v>159</v>
      </c>
      <c r="BM146" s="15" t="s">
        <v>472</v>
      </c>
    </row>
    <row r="147" spans="2:65" s="1" customFormat="1" ht="11.25">
      <c r="B147" s="33"/>
      <c r="C147" s="34"/>
      <c r="D147" s="188" t="s">
        <v>161</v>
      </c>
      <c r="E147" s="34"/>
      <c r="F147" s="189" t="s">
        <v>473</v>
      </c>
      <c r="G147" s="34"/>
      <c r="H147" s="34"/>
      <c r="I147" s="103"/>
      <c r="J147" s="34"/>
      <c r="K147" s="34"/>
      <c r="L147" s="37"/>
      <c r="M147" s="190"/>
      <c r="N147" s="59"/>
      <c r="O147" s="59"/>
      <c r="P147" s="59"/>
      <c r="Q147" s="59"/>
      <c r="R147" s="59"/>
      <c r="S147" s="59"/>
      <c r="T147" s="60"/>
      <c r="AT147" s="15" t="s">
        <v>161</v>
      </c>
      <c r="AU147" s="15" t="s">
        <v>90</v>
      </c>
    </row>
    <row r="148" spans="2:65" s="11" customFormat="1" ht="11.25">
      <c r="B148" s="191"/>
      <c r="C148" s="192"/>
      <c r="D148" s="188" t="s">
        <v>163</v>
      </c>
      <c r="E148" s="193" t="s">
        <v>41</v>
      </c>
      <c r="F148" s="194" t="s">
        <v>390</v>
      </c>
      <c r="G148" s="192"/>
      <c r="H148" s="195">
        <v>133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163</v>
      </c>
      <c r="AU148" s="201" t="s">
        <v>90</v>
      </c>
      <c r="AV148" s="11" t="s">
        <v>90</v>
      </c>
      <c r="AW148" s="11" t="s">
        <v>42</v>
      </c>
      <c r="AX148" s="11" t="s">
        <v>88</v>
      </c>
      <c r="AY148" s="201" t="s">
        <v>153</v>
      </c>
    </row>
    <row r="149" spans="2:65" s="1" customFormat="1" ht="16.5" customHeight="1">
      <c r="B149" s="33"/>
      <c r="C149" s="217" t="s">
        <v>121</v>
      </c>
      <c r="D149" s="217" t="s">
        <v>439</v>
      </c>
      <c r="E149" s="218" t="s">
        <v>474</v>
      </c>
      <c r="F149" s="219" t="s">
        <v>475</v>
      </c>
      <c r="G149" s="220" t="s">
        <v>120</v>
      </c>
      <c r="H149" s="221">
        <v>19.95</v>
      </c>
      <c r="I149" s="222"/>
      <c r="J149" s="223">
        <f>ROUND(I149*H149,2)</f>
        <v>0</v>
      </c>
      <c r="K149" s="219" t="s">
        <v>158</v>
      </c>
      <c r="L149" s="224"/>
      <c r="M149" s="225" t="s">
        <v>41</v>
      </c>
      <c r="N149" s="226" t="s">
        <v>51</v>
      </c>
      <c r="O149" s="59"/>
      <c r="P149" s="185">
        <f>O149*H149</f>
        <v>0</v>
      </c>
      <c r="Q149" s="185">
        <v>0.21</v>
      </c>
      <c r="R149" s="185">
        <f>Q149*H149</f>
        <v>4.1894999999999998</v>
      </c>
      <c r="S149" s="185">
        <v>0</v>
      </c>
      <c r="T149" s="186">
        <f>S149*H149</f>
        <v>0</v>
      </c>
      <c r="AR149" s="15" t="s">
        <v>201</v>
      </c>
      <c r="AT149" s="15" t="s">
        <v>439</v>
      </c>
      <c r="AU149" s="15" t="s">
        <v>90</v>
      </c>
      <c r="AY149" s="15" t="s">
        <v>153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5" t="s">
        <v>88</v>
      </c>
      <c r="BK149" s="187">
        <f>ROUND(I149*H149,2)</f>
        <v>0</v>
      </c>
      <c r="BL149" s="15" t="s">
        <v>159</v>
      </c>
      <c r="BM149" s="15" t="s">
        <v>476</v>
      </c>
    </row>
    <row r="150" spans="2:65" s="1" customFormat="1" ht="11.25">
      <c r="B150" s="33"/>
      <c r="C150" s="34"/>
      <c r="D150" s="188" t="s">
        <v>161</v>
      </c>
      <c r="E150" s="34"/>
      <c r="F150" s="189" t="s">
        <v>475</v>
      </c>
      <c r="G150" s="34"/>
      <c r="H150" s="34"/>
      <c r="I150" s="103"/>
      <c r="J150" s="34"/>
      <c r="K150" s="34"/>
      <c r="L150" s="37"/>
      <c r="M150" s="190"/>
      <c r="N150" s="59"/>
      <c r="O150" s="59"/>
      <c r="P150" s="59"/>
      <c r="Q150" s="59"/>
      <c r="R150" s="59"/>
      <c r="S150" s="59"/>
      <c r="T150" s="60"/>
      <c r="AT150" s="15" t="s">
        <v>161</v>
      </c>
      <c r="AU150" s="15" t="s">
        <v>90</v>
      </c>
    </row>
    <row r="151" spans="2:65" s="11" customFormat="1" ht="11.25">
      <c r="B151" s="191"/>
      <c r="C151" s="192"/>
      <c r="D151" s="188" t="s">
        <v>163</v>
      </c>
      <c r="E151" s="192"/>
      <c r="F151" s="194" t="s">
        <v>477</v>
      </c>
      <c r="G151" s="192"/>
      <c r="H151" s="195">
        <v>19.95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163</v>
      </c>
      <c r="AU151" s="201" t="s">
        <v>90</v>
      </c>
      <c r="AV151" s="11" t="s">
        <v>90</v>
      </c>
      <c r="AW151" s="11" t="s">
        <v>4</v>
      </c>
      <c r="AX151" s="11" t="s">
        <v>88</v>
      </c>
      <c r="AY151" s="201" t="s">
        <v>153</v>
      </c>
    </row>
    <row r="152" spans="2:65" s="10" customFormat="1" ht="22.9" customHeight="1">
      <c r="B152" s="160"/>
      <c r="C152" s="161"/>
      <c r="D152" s="162" t="s">
        <v>79</v>
      </c>
      <c r="E152" s="174" t="s">
        <v>180</v>
      </c>
      <c r="F152" s="174" t="s">
        <v>478</v>
      </c>
      <c r="G152" s="161"/>
      <c r="H152" s="161"/>
      <c r="I152" s="164"/>
      <c r="J152" s="175">
        <f>BK152</f>
        <v>0</v>
      </c>
      <c r="K152" s="161"/>
      <c r="L152" s="166"/>
      <c r="M152" s="167"/>
      <c r="N152" s="168"/>
      <c r="O152" s="168"/>
      <c r="P152" s="169">
        <f>SUM(P153:P176)</f>
        <v>0</v>
      </c>
      <c r="Q152" s="168"/>
      <c r="R152" s="169">
        <f>SUM(R153:R176)</f>
        <v>2.4753750000000001</v>
      </c>
      <c r="S152" s="168"/>
      <c r="T152" s="170">
        <f>SUM(T153:T176)</f>
        <v>0</v>
      </c>
      <c r="AR152" s="171" t="s">
        <v>88</v>
      </c>
      <c r="AT152" s="172" t="s">
        <v>79</v>
      </c>
      <c r="AU152" s="172" t="s">
        <v>88</v>
      </c>
      <c r="AY152" s="171" t="s">
        <v>153</v>
      </c>
      <c r="BK152" s="173">
        <f>SUM(BK153:BK176)</f>
        <v>0</v>
      </c>
    </row>
    <row r="153" spans="2:65" s="1" customFormat="1" ht="16.5" customHeight="1">
      <c r="B153" s="33"/>
      <c r="C153" s="176" t="s">
        <v>264</v>
      </c>
      <c r="D153" s="176" t="s">
        <v>155</v>
      </c>
      <c r="E153" s="177" t="s">
        <v>479</v>
      </c>
      <c r="F153" s="178" t="s">
        <v>480</v>
      </c>
      <c r="G153" s="179" t="s">
        <v>108</v>
      </c>
      <c r="H153" s="180">
        <v>22</v>
      </c>
      <c r="I153" s="181"/>
      <c r="J153" s="182">
        <f>ROUND(I153*H153,2)</f>
        <v>0</v>
      </c>
      <c r="K153" s="178" t="s">
        <v>158</v>
      </c>
      <c r="L153" s="37"/>
      <c r="M153" s="183" t="s">
        <v>41</v>
      </c>
      <c r="N153" s="184" t="s">
        <v>51</v>
      </c>
      <c r="O153" s="59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AR153" s="15" t="s">
        <v>159</v>
      </c>
      <c r="AT153" s="15" t="s">
        <v>155</v>
      </c>
      <c r="AU153" s="15" t="s">
        <v>90</v>
      </c>
      <c r="AY153" s="15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5" t="s">
        <v>88</v>
      </c>
      <c r="BK153" s="187">
        <f>ROUND(I153*H153,2)</f>
        <v>0</v>
      </c>
      <c r="BL153" s="15" t="s">
        <v>159</v>
      </c>
      <c r="BM153" s="15" t="s">
        <v>481</v>
      </c>
    </row>
    <row r="154" spans="2:65" s="1" customFormat="1" ht="11.25">
      <c r="B154" s="33"/>
      <c r="C154" s="34"/>
      <c r="D154" s="188" t="s">
        <v>161</v>
      </c>
      <c r="E154" s="34"/>
      <c r="F154" s="189" t="s">
        <v>482</v>
      </c>
      <c r="G154" s="34"/>
      <c r="H154" s="34"/>
      <c r="I154" s="103"/>
      <c r="J154" s="34"/>
      <c r="K154" s="34"/>
      <c r="L154" s="37"/>
      <c r="M154" s="190"/>
      <c r="N154" s="59"/>
      <c r="O154" s="59"/>
      <c r="P154" s="59"/>
      <c r="Q154" s="59"/>
      <c r="R154" s="59"/>
      <c r="S154" s="59"/>
      <c r="T154" s="60"/>
      <c r="AT154" s="15" t="s">
        <v>161</v>
      </c>
      <c r="AU154" s="15" t="s">
        <v>90</v>
      </c>
    </row>
    <row r="155" spans="2:65" s="11" customFormat="1" ht="11.25">
      <c r="B155" s="191"/>
      <c r="C155" s="192"/>
      <c r="D155" s="188" t="s">
        <v>163</v>
      </c>
      <c r="E155" s="193" t="s">
        <v>41</v>
      </c>
      <c r="F155" s="194" t="s">
        <v>483</v>
      </c>
      <c r="G155" s="192"/>
      <c r="H155" s="195">
        <v>22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163</v>
      </c>
      <c r="AU155" s="201" t="s">
        <v>90</v>
      </c>
      <c r="AV155" s="11" t="s">
        <v>90</v>
      </c>
      <c r="AW155" s="11" t="s">
        <v>42</v>
      </c>
      <c r="AX155" s="11" t="s">
        <v>80</v>
      </c>
      <c r="AY155" s="201" t="s">
        <v>153</v>
      </c>
    </row>
    <row r="156" spans="2:65" s="12" customFormat="1" ht="11.25">
      <c r="B156" s="202"/>
      <c r="C156" s="203"/>
      <c r="D156" s="188" t="s">
        <v>163</v>
      </c>
      <c r="E156" s="204" t="s">
        <v>402</v>
      </c>
      <c r="F156" s="205" t="s">
        <v>165</v>
      </c>
      <c r="G156" s="203"/>
      <c r="H156" s="206">
        <v>22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163</v>
      </c>
      <c r="AU156" s="212" t="s">
        <v>90</v>
      </c>
      <c r="AV156" s="12" t="s">
        <v>159</v>
      </c>
      <c r="AW156" s="12" t="s">
        <v>42</v>
      </c>
      <c r="AX156" s="12" t="s">
        <v>88</v>
      </c>
      <c r="AY156" s="212" t="s">
        <v>153</v>
      </c>
    </row>
    <row r="157" spans="2:65" s="1" customFormat="1" ht="16.5" customHeight="1">
      <c r="B157" s="33"/>
      <c r="C157" s="176" t="s">
        <v>269</v>
      </c>
      <c r="D157" s="176" t="s">
        <v>155</v>
      </c>
      <c r="E157" s="177" t="s">
        <v>484</v>
      </c>
      <c r="F157" s="178" t="s">
        <v>485</v>
      </c>
      <c r="G157" s="179" t="s">
        <v>108</v>
      </c>
      <c r="H157" s="180">
        <v>86.5</v>
      </c>
      <c r="I157" s="181"/>
      <c r="J157" s="182">
        <f>ROUND(I157*H157,2)</f>
        <v>0</v>
      </c>
      <c r="K157" s="178" t="s">
        <v>158</v>
      </c>
      <c r="L157" s="37"/>
      <c r="M157" s="183" t="s">
        <v>41</v>
      </c>
      <c r="N157" s="184" t="s">
        <v>51</v>
      </c>
      <c r="O157" s="59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AR157" s="15" t="s">
        <v>159</v>
      </c>
      <c r="AT157" s="15" t="s">
        <v>155</v>
      </c>
      <c r="AU157" s="15" t="s">
        <v>90</v>
      </c>
      <c r="AY157" s="15" t="s">
        <v>153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5" t="s">
        <v>88</v>
      </c>
      <c r="BK157" s="187">
        <f>ROUND(I157*H157,2)</f>
        <v>0</v>
      </c>
      <c r="BL157" s="15" t="s">
        <v>159</v>
      </c>
      <c r="BM157" s="15" t="s">
        <v>486</v>
      </c>
    </row>
    <row r="158" spans="2:65" s="1" customFormat="1" ht="11.25">
      <c r="B158" s="33"/>
      <c r="C158" s="34"/>
      <c r="D158" s="188" t="s">
        <v>161</v>
      </c>
      <c r="E158" s="34"/>
      <c r="F158" s="189" t="s">
        <v>487</v>
      </c>
      <c r="G158" s="34"/>
      <c r="H158" s="34"/>
      <c r="I158" s="103"/>
      <c r="J158" s="34"/>
      <c r="K158" s="34"/>
      <c r="L158" s="37"/>
      <c r="M158" s="190"/>
      <c r="N158" s="59"/>
      <c r="O158" s="59"/>
      <c r="P158" s="59"/>
      <c r="Q158" s="59"/>
      <c r="R158" s="59"/>
      <c r="S158" s="59"/>
      <c r="T158" s="60"/>
      <c r="AT158" s="15" t="s">
        <v>161</v>
      </c>
      <c r="AU158" s="15" t="s">
        <v>90</v>
      </c>
    </row>
    <row r="159" spans="2:65" s="11" customFormat="1" ht="11.25">
      <c r="B159" s="191"/>
      <c r="C159" s="192"/>
      <c r="D159" s="188" t="s">
        <v>163</v>
      </c>
      <c r="E159" s="193" t="s">
        <v>41</v>
      </c>
      <c r="F159" s="194" t="s">
        <v>393</v>
      </c>
      <c r="G159" s="192"/>
      <c r="H159" s="195">
        <v>86.5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163</v>
      </c>
      <c r="AU159" s="201" t="s">
        <v>90</v>
      </c>
      <c r="AV159" s="11" t="s">
        <v>90</v>
      </c>
      <c r="AW159" s="11" t="s">
        <v>42</v>
      </c>
      <c r="AX159" s="11" t="s">
        <v>80</v>
      </c>
      <c r="AY159" s="201" t="s">
        <v>153</v>
      </c>
    </row>
    <row r="160" spans="2:65" s="12" customFormat="1" ht="11.25">
      <c r="B160" s="202"/>
      <c r="C160" s="203"/>
      <c r="D160" s="188" t="s">
        <v>163</v>
      </c>
      <c r="E160" s="204" t="s">
        <v>41</v>
      </c>
      <c r="F160" s="205" t="s">
        <v>165</v>
      </c>
      <c r="G160" s="203"/>
      <c r="H160" s="206">
        <v>86.5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163</v>
      </c>
      <c r="AU160" s="212" t="s">
        <v>90</v>
      </c>
      <c r="AV160" s="12" t="s">
        <v>159</v>
      </c>
      <c r="AW160" s="12" t="s">
        <v>42</v>
      </c>
      <c r="AX160" s="12" t="s">
        <v>88</v>
      </c>
      <c r="AY160" s="212" t="s">
        <v>153</v>
      </c>
    </row>
    <row r="161" spans="2:65" s="1" customFormat="1" ht="16.5" customHeight="1">
      <c r="B161" s="33"/>
      <c r="C161" s="176" t="s">
        <v>7</v>
      </c>
      <c r="D161" s="176" t="s">
        <v>155</v>
      </c>
      <c r="E161" s="177" t="s">
        <v>488</v>
      </c>
      <c r="F161" s="178" t="s">
        <v>489</v>
      </c>
      <c r="G161" s="179" t="s">
        <v>108</v>
      </c>
      <c r="H161" s="180">
        <v>86.5</v>
      </c>
      <c r="I161" s="181"/>
      <c r="J161" s="182">
        <f>ROUND(I161*H161,2)</f>
        <v>0</v>
      </c>
      <c r="K161" s="178" t="s">
        <v>158</v>
      </c>
      <c r="L161" s="37"/>
      <c r="M161" s="183" t="s">
        <v>41</v>
      </c>
      <c r="N161" s="184" t="s">
        <v>51</v>
      </c>
      <c r="O161" s="59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AR161" s="15" t="s">
        <v>159</v>
      </c>
      <c r="AT161" s="15" t="s">
        <v>155</v>
      </c>
      <c r="AU161" s="15" t="s">
        <v>90</v>
      </c>
      <c r="AY161" s="15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5" t="s">
        <v>88</v>
      </c>
      <c r="BK161" s="187">
        <f>ROUND(I161*H161,2)</f>
        <v>0</v>
      </c>
      <c r="BL161" s="15" t="s">
        <v>159</v>
      </c>
      <c r="BM161" s="15" t="s">
        <v>490</v>
      </c>
    </row>
    <row r="162" spans="2:65" s="1" customFormat="1" ht="11.25">
      <c r="B162" s="33"/>
      <c r="C162" s="34"/>
      <c r="D162" s="188" t="s">
        <v>161</v>
      </c>
      <c r="E162" s="34"/>
      <c r="F162" s="189" t="s">
        <v>491</v>
      </c>
      <c r="G162" s="34"/>
      <c r="H162" s="34"/>
      <c r="I162" s="103"/>
      <c r="J162" s="34"/>
      <c r="K162" s="34"/>
      <c r="L162" s="37"/>
      <c r="M162" s="190"/>
      <c r="N162" s="59"/>
      <c r="O162" s="59"/>
      <c r="P162" s="59"/>
      <c r="Q162" s="59"/>
      <c r="R162" s="59"/>
      <c r="S162" s="59"/>
      <c r="T162" s="60"/>
      <c r="AT162" s="15" t="s">
        <v>161</v>
      </c>
      <c r="AU162" s="15" t="s">
        <v>90</v>
      </c>
    </row>
    <row r="163" spans="2:65" s="11" customFormat="1" ht="11.25">
      <c r="B163" s="191"/>
      <c r="C163" s="192"/>
      <c r="D163" s="188" t="s">
        <v>163</v>
      </c>
      <c r="E163" s="193" t="s">
        <v>41</v>
      </c>
      <c r="F163" s="194" t="s">
        <v>393</v>
      </c>
      <c r="G163" s="192"/>
      <c r="H163" s="195">
        <v>86.5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163</v>
      </c>
      <c r="AU163" s="201" t="s">
        <v>90</v>
      </c>
      <c r="AV163" s="11" t="s">
        <v>90</v>
      </c>
      <c r="AW163" s="11" t="s">
        <v>42</v>
      </c>
      <c r="AX163" s="11" t="s">
        <v>80</v>
      </c>
      <c r="AY163" s="201" t="s">
        <v>153</v>
      </c>
    </row>
    <row r="164" spans="2:65" s="12" customFormat="1" ht="11.25">
      <c r="B164" s="202"/>
      <c r="C164" s="203"/>
      <c r="D164" s="188" t="s">
        <v>163</v>
      </c>
      <c r="E164" s="204" t="s">
        <v>41</v>
      </c>
      <c r="F164" s="205" t="s">
        <v>165</v>
      </c>
      <c r="G164" s="203"/>
      <c r="H164" s="206">
        <v>86.5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163</v>
      </c>
      <c r="AU164" s="212" t="s">
        <v>90</v>
      </c>
      <c r="AV164" s="12" t="s">
        <v>159</v>
      </c>
      <c r="AW164" s="12" t="s">
        <v>42</v>
      </c>
      <c r="AX164" s="12" t="s">
        <v>88</v>
      </c>
      <c r="AY164" s="212" t="s">
        <v>153</v>
      </c>
    </row>
    <row r="165" spans="2:65" s="1" customFormat="1" ht="16.5" customHeight="1">
      <c r="B165" s="33"/>
      <c r="C165" s="176" t="s">
        <v>280</v>
      </c>
      <c r="D165" s="176" t="s">
        <v>155</v>
      </c>
      <c r="E165" s="177" t="s">
        <v>492</v>
      </c>
      <c r="F165" s="178" t="s">
        <v>493</v>
      </c>
      <c r="G165" s="179" t="s">
        <v>108</v>
      </c>
      <c r="H165" s="180">
        <v>120</v>
      </c>
      <c r="I165" s="181"/>
      <c r="J165" s="182">
        <f>ROUND(I165*H165,2)</f>
        <v>0</v>
      </c>
      <c r="K165" s="178" t="s">
        <v>158</v>
      </c>
      <c r="L165" s="37"/>
      <c r="M165" s="183" t="s">
        <v>41</v>
      </c>
      <c r="N165" s="184" t="s">
        <v>51</v>
      </c>
      <c r="O165" s="59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AR165" s="15" t="s">
        <v>159</v>
      </c>
      <c r="AT165" s="15" t="s">
        <v>155</v>
      </c>
      <c r="AU165" s="15" t="s">
        <v>90</v>
      </c>
      <c r="AY165" s="15" t="s">
        <v>153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5" t="s">
        <v>88</v>
      </c>
      <c r="BK165" s="187">
        <f>ROUND(I165*H165,2)</f>
        <v>0</v>
      </c>
      <c r="BL165" s="15" t="s">
        <v>159</v>
      </c>
      <c r="BM165" s="15" t="s">
        <v>494</v>
      </c>
    </row>
    <row r="166" spans="2:65" s="1" customFormat="1" ht="19.5">
      <c r="B166" s="33"/>
      <c r="C166" s="34"/>
      <c r="D166" s="188" t="s">
        <v>161</v>
      </c>
      <c r="E166" s="34"/>
      <c r="F166" s="189" t="s">
        <v>495</v>
      </c>
      <c r="G166" s="34"/>
      <c r="H166" s="34"/>
      <c r="I166" s="103"/>
      <c r="J166" s="34"/>
      <c r="K166" s="34"/>
      <c r="L166" s="37"/>
      <c r="M166" s="190"/>
      <c r="N166" s="59"/>
      <c r="O166" s="59"/>
      <c r="P166" s="59"/>
      <c r="Q166" s="59"/>
      <c r="R166" s="59"/>
      <c r="S166" s="59"/>
      <c r="T166" s="60"/>
      <c r="AT166" s="15" t="s">
        <v>161</v>
      </c>
      <c r="AU166" s="15" t="s">
        <v>90</v>
      </c>
    </row>
    <row r="167" spans="2:65" s="11" customFormat="1" ht="11.25">
      <c r="B167" s="191"/>
      <c r="C167" s="192"/>
      <c r="D167" s="188" t="s">
        <v>163</v>
      </c>
      <c r="E167" s="193" t="s">
        <v>393</v>
      </c>
      <c r="F167" s="194" t="s">
        <v>496</v>
      </c>
      <c r="G167" s="192"/>
      <c r="H167" s="195">
        <v>86.5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163</v>
      </c>
      <c r="AU167" s="201" t="s">
        <v>90</v>
      </c>
      <c r="AV167" s="11" t="s">
        <v>90</v>
      </c>
      <c r="AW167" s="11" t="s">
        <v>42</v>
      </c>
      <c r="AX167" s="11" t="s">
        <v>80</v>
      </c>
      <c r="AY167" s="201" t="s">
        <v>153</v>
      </c>
    </row>
    <row r="168" spans="2:65" s="11" customFormat="1" ht="11.25">
      <c r="B168" s="191"/>
      <c r="C168" s="192"/>
      <c r="D168" s="188" t="s">
        <v>163</v>
      </c>
      <c r="E168" s="193" t="s">
        <v>497</v>
      </c>
      <c r="F168" s="194" t="s">
        <v>498</v>
      </c>
      <c r="G168" s="192"/>
      <c r="H168" s="195">
        <v>33.5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163</v>
      </c>
      <c r="AU168" s="201" t="s">
        <v>90</v>
      </c>
      <c r="AV168" s="11" t="s">
        <v>90</v>
      </c>
      <c r="AW168" s="11" t="s">
        <v>42</v>
      </c>
      <c r="AX168" s="11" t="s">
        <v>80</v>
      </c>
      <c r="AY168" s="201" t="s">
        <v>153</v>
      </c>
    </row>
    <row r="169" spans="2:65" s="12" customFormat="1" ht="11.25">
      <c r="B169" s="202"/>
      <c r="C169" s="203"/>
      <c r="D169" s="188" t="s">
        <v>163</v>
      </c>
      <c r="E169" s="204" t="s">
        <v>41</v>
      </c>
      <c r="F169" s="205" t="s">
        <v>165</v>
      </c>
      <c r="G169" s="203"/>
      <c r="H169" s="206">
        <v>120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90</v>
      </c>
      <c r="AV169" s="12" t="s">
        <v>159</v>
      </c>
      <c r="AW169" s="12" t="s">
        <v>42</v>
      </c>
      <c r="AX169" s="12" t="s">
        <v>88</v>
      </c>
      <c r="AY169" s="212" t="s">
        <v>153</v>
      </c>
    </row>
    <row r="170" spans="2:65" s="1" customFormat="1" ht="16.5" customHeight="1">
      <c r="B170" s="33"/>
      <c r="C170" s="176" t="s">
        <v>288</v>
      </c>
      <c r="D170" s="176" t="s">
        <v>155</v>
      </c>
      <c r="E170" s="177" t="s">
        <v>499</v>
      </c>
      <c r="F170" s="178" t="s">
        <v>500</v>
      </c>
      <c r="G170" s="179" t="s">
        <v>108</v>
      </c>
      <c r="H170" s="180">
        <v>11.5</v>
      </c>
      <c r="I170" s="181"/>
      <c r="J170" s="182">
        <f>ROUND(I170*H170,2)</f>
        <v>0</v>
      </c>
      <c r="K170" s="178" t="s">
        <v>158</v>
      </c>
      <c r="L170" s="37"/>
      <c r="M170" s="183" t="s">
        <v>41</v>
      </c>
      <c r="N170" s="184" t="s">
        <v>51</v>
      </c>
      <c r="O170" s="59"/>
      <c r="P170" s="185">
        <f>O170*H170</f>
        <v>0</v>
      </c>
      <c r="Q170" s="185">
        <v>8.4250000000000005E-2</v>
      </c>
      <c r="R170" s="185">
        <f>Q170*H170</f>
        <v>0.96887500000000004</v>
      </c>
      <c r="S170" s="185">
        <v>0</v>
      </c>
      <c r="T170" s="186">
        <f>S170*H170</f>
        <v>0</v>
      </c>
      <c r="AR170" s="15" t="s">
        <v>159</v>
      </c>
      <c r="AT170" s="15" t="s">
        <v>155</v>
      </c>
      <c r="AU170" s="15" t="s">
        <v>90</v>
      </c>
      <c r="AY170" s="15" t="s">
        <v>153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5" t="s">
        <v>88</v>
      </c>
      <c r="BK170" s="187">
        <f>ROUND(I170*H170,2)</f>
        <v>0</v>
      </c>
      <c r="BL170" s="15" t="s">
        <v>159</v>
      </c>
      <c r="BM170" s="15" t="s">
        <v>501</v>
      </c>
    </row>
    <row r="171" spans="2:65" s="1" customFormat="1" ht="29.25">
      <c r="B171" s="33"/>
      <c r="C171" s="34"/>
      <c r="D171" s="188" t="s">
        <v>161</v>
      </c>
      <c r="E171" s="34"/>
      <c r="F171" s="189" t="s">
        <v>502</v>
      </c>
      <c r="G171" s="34"/>
      <c r="H171" s="34"/>
      <c r="I171" s="103"/>
      <c r="J171" s="34"/>
      <c r="K171" s="34"/>
      <c r="L171" s="37"/>
      <c r="M171" s="190"/>
      <c r="N171" s="59"/>
      <c r="O171" s="59"/>
      <c r="P171" s="59"/>
      <c r="Q171" s="59"/>
      <c r="R171" s="59"/>
      <c r="S171" s="59"/>
      <c r="T171" s="60"/>
      <c r="AT171" s="15" t="s">
        <v>161</v>
      </c>
      <c r="AU171" s="15" t="s">
        <v>90</v>
      </c>
    </row>
    <row r="172" spans="2:65" s="11" customFormat="1" ht="11.25">
      <c r="B172" s="191"/>
      <c r="C172" s="192"/>
      <c r="D172" s="188" t="s">
        <v>163</v>
      </c>
      <c r="E172" s="193" t="s">
        <v>396</v>
      </c>
      <c r="F172" s="194" t="s">
        <v>503</v>
      </c>
      <c r="G172" s="192"/>
      <c r="H172" s="195">
        <v>11.5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163</v>
      </c>
      <c r="AU172" s="201" t="s">
        <v>90</v>
      </c>
      <c r="AV172" s="11" t="s">
        <v>90</v>
      </c>
      <c r="AW172" s="11" t="s">
        <v>42</v>
      </c>
      <c r="AX172" s="11" t="s">
        <v>80</v>
      </c>
      <c r="AY172" s="201" t="s">
        <v>153</v>
      </c>
    </row>
    <row r="173" spans="2:65" s="12" customFormat="1" ht="11.25">
      <c r="B173" s="202"/>
      <c r="C173" s="203"/>
      <c r="D173" s="188" t="s">
        <v>163</v>
      </c>
      <c r="E173" s="204" t="s">
        <v>41</v>
      </c>
      <c r="F173" s="205" t="s">
        <v>165</v>
      </c>
      <c r="G173" s="203"/>
      <c r="H173" s="206">
        <v>11.5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90</v>
      </c>
      <c r="AV173" s="12" t="s">
        <v>159</v>
      </c>
      <c r="AW173" s="12" t="s">
        <v>42</v>
      </c>
      <c r="AX173" s="12" t="s">
        <v>88</v>
      </c>
      <c r="AY173" s="212" t="s">
        <v>153</v>
      </c>
    </row>
    <row r="174" spans="2:65" s="1" customFormat="1" ht="16.5" customHeight="1">
      <c r="B174" s="33"/>
      <c r="C174" s="217" t="s">
        <v>295</v>
      </c>
      <c r="D174" s="217" t="s">
        <v>439</v>
      </c>
      <c r="E174" s="218" t="s">
        <v>504</v>
      </c>
      <c r="F174" s="219" t="s">
        <v>505</v>
      </c>
      <c r="G174" s="220" t="s">
        <v>108</v>
      </c>
      <c r="H174" s="221">
        <v>11.5</v>
      </c>
      <c r="I174" s="222"/>
      <c r="J174" s="223">
        <f>ROUND(I174*H174,2)</f>
        <v>0</v>
      </c>
      <c r="K174" s="219" t="s">
        <v>158</v>
      </c>
      <c r="L174" s="224"/>
      <c r="M174" s="225" t="s">
        <v>41</v>
      </c>
      <c r="N174" s="226" t="s">
        <v>51</v>
      </c>
      <c r="O174" s="59"/>
      <c r="P174" s="185">
        <f>O174*H174</f>
        <v>0</v>
      </c>
      <c r="Q174" s="185">
        <v>0.13100000000000001</v>
      </c>
      <c r="R174" s="185">
        <f>Q174*H174</f>
        <v>1.5065</v>
      </c>
      <c r="S174" s="185">
        <v>0</v>
      </c>
      <c r="T174" s="186">
        <f>S174*H174</f>
        <v>0</v>
      </c>
      <c r="AR174" s="15" t="s">
        <v>201</v>
      </c>
      <c r="AT174" s="15" t="s">
        <v>439</v>
      </c>
      <c r="AU174" s="15" t="s">
        <v>90</v>
      </c>
      <c r="AY174" s="15" t="s">
        <v>153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5" t="s">
        <v>88</v>
      </c>
      <c r="BK174" s="187">
        <f>ROUND(I174*H174,2)</f>
        <v>0</v>
      </c>
      <c r="BL174" s="15" t="s">
        <v>159</v>
      </c>
      <c r="BM174" s="15" t="s">
        <v>506</v>
      </c>
    </row>
    <row r="175" spans="2:65" s="1" customFormat="1" ht="11.25">
      <c r="B175" s="33"/>
      <c r="C175" s="34"/>
      <c r="D175" s="188" t="s">
        <v>161</v>
      </c>
      <c r="E175" s="34"/>
      <c r="F175" s="189" t="s">
        <v>505</v>
      </c>
      <c r="G175" s="34"/>
      <c r="H175" s="34"/>
      <c r="I175" s="103"/>
      <c r="J175" s="34"/>
      <c r="K175" s="34"/>
      <c r="L175" s="37"/>
      <c r="M175" s="190"/>
      <c r="N175" s="59"/>
      <c r="O175" s="59"/>
      <c r="P175" s="59"/>
      <c r="Q175" s="59"/>
      <c r="R175" s="59"/>
      <c r="S175" s="59"/>
      <c r="T175" s="60"/>
      <c r="AT175" s="15" t="s">
        <v>161</v>
      </c>
      <c r="AU175" s="15" t="s">
        <v>90</v>
      </c>
    </row>
    <row r="176" spans="2:65" s="11" customFormat="1" ht="11.25">
      <c r="B176" s="191"/>
      <c r="C176" s="192"/>
      <c r="D176" s="188" t="s">
        <v>163</v>
      </c>
      <c r="E176" s="193" t="s">
        <v>41</v>
      </c>
      <c r="F176" s="194" t="s">
        <v>396</v>
      </c>
      <c r="G176" s="192"/>
      <c r="H176" s="195">
        <v>11.5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163</v>
      </c>
      <c r="AU176" s="201" t="s">
        <v>90</v>
      </c>
      <c r="AV176" s="11" t="s">
        <v>90</v>
      </c>
      <c r="AW176" s="11" t="s">
        <v>42</v>
      </c>
      <c r="AX176" s="11" t="s">
        <v>88</v>
      </c>
      <c r="AY176" s="201" t="s">
        <v>153</v>
      </c>
    </row>
    <row r="177" spans="2:65" s="10" customFormat="1" ht="22.9" customHeight="1">
      <c r="B177" s="160"/>
      <c r="C177" s="161"/>
      <c r="D177" s="162" t="s">
        <v>79</v>
      </c>
      <c r="E177" s="174" t="s">
        <v>207</v>
      </c>
      <c r="F177" s="174" t="s">
        <v>274</v>
      </c>
      <c r="G177" s="161"/>
      <c r="H177" s="161"/>
      <c r="I177" s="164"/>
      <c r="J177" s="175">
        <f>BK177</f>
        <v>0</v>
      </c>
      <c r="K177" s="161"/>
      <c r="L177" s="166"/>
      <c r="M177" s="167"/>
      <c r="N177" s="168"/>
      <c r="O177" s="168"/>
      <c r="P177" s="169">
        <f>SUM(P178:P227)</f>
        <v>0</v>
      </c>
      <c r="Q177" s="168"/>
      <c r="R177" s="169">
        <f>SUM(R178:R227)</f>
        <v>27.233905</v>
      </c>
      <c r="S177" s="168"/>
      <c r="T177" s="170">
        <f>SUM(T178:T227)</f>
        <v>0</v>
      </c>
      <c r="AR177" s="171" t="s">
        <v>88</v>
      </c>
      <c r="AT177" s="172" t="s">
        <v>79</v>
      </c>
      <c r="AU177" s="172" t="s">
        <v>88</v>
      </c>
      <c r="AY177" s="171" t="s">
        <v>153</v>
      </c>
      <c r="BK177" s="173">
        <f>SUM(BK178:BK227)</f>
        <v>0</v>
      </c>
    </row>
    <row r="178" spans="2:65" s="1" customFormat="1" ht="16.5" customHeight="1">
      <c r="B178" s="33"/>
      <c r="C178" s="176" t="s">
        <v>300</v>
      </c>
      <c r="D178" s="176" t="s">
        <v>155</v>
      </c>
      <c r="E178" s="177" t="s">
        <v>507</v>
      </c>
      <c r="F178" s="178" t="s">
        <v>508</v>
      </c>
      <c r="G178" s="179" t="s">
        <v>112</v>
      </c>
      <c r="H178" s="180">
        <v>18</v>
      </c>
      <c r="I178" s="181"/>
      <c r="J178" s="182">
        <f>ROUND(I178*H178,2)</f>
        <v>0</v>
      </c>
      <c r="K178" s="178" t="s">
        <v>158</v>
      </c>
      <c r="L178" s="37"/>
      <c r="M178" s="183" t="s">
        <v>41</v>
      </c>
      <c r="N178" s="184" t="s">
        <v>51</v>
      </c>
      <c r="O178" s="59"/>
      <c r="P178" s="185">
        <f>O178*H178</f>
        <v>0</v>
      </c>
      <c r="Q178" s="185">
        <v>1.2999999999999999E-4</v>
      </c>
      <c r="R178" s="185">
        <f>Q178*H178</f>
        <v>2.3399999999999996E-3</v>
      </c>
      <c r="S178" s="185">
        <v>0</v>
      </c>
      <c r="T178" s="186">
        <f>S178*H178</f>
        <v>0</v>
      </c>
      <c r="AR178" s="15" t="s">
        <v>159</v>
      </c>
      <c r="AT178" s="15" t="s">
        <v>155</v>
      </c>
      <c r="AU178" s="15" t="s">
        <v>90</v>
      </c>
      <c r="AY178" s="15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5" t="s">
        <v>88</v>
      </c>
      <c r="BK178" s="187">
        <f>ROUND(I178*H178,2)</f>
        <v>0</v>
      </c>
      <c r="BL178" s="15" t="s">
        <v>159</v>
      </c>
      <c r="BM178" s="15" t="s">
        <v>509</v>
      </c>
    </row>
    <row r="179" spans="2:65" s="1" customFormat="1" ht="11.25">
      <c r="B179" s="33"/>
      <c r="C179" s="34"/>
      <c r="D179" s="188" t="s">
        <v>161</v>
      </c>
      <c r="E179" s="34"/>
      <c r="F179" s="189" t="s">
        <v>510</v>
      </c>
      <c r="G179" s="34"/>
      <c r="H179" s="34"/>
      <c r="I179" s="103"/>
      <c r="J179" s="34"/>
      <c r="K179" s="34"/>
      <c r="L179" s="37"/>
      <c r="M179" s="190"/>
      <c r="N179" s="59"/>
      <c r="O179" s="59"/>
      <c r="P179" s="59"/>
      <c r="Q179" s="59"/>
      <c r="R179" s="59"/>
      <c r="S179" s="59"/>
      <c r="T179" s="60"/>
      <c r="AT179" s="15" t="s">
        <v>161</v>
      </c>
      <c r="AU179" s="15" t="s">
        <v>90</v>
      </c>
    </row>
    <row r="180" spans="2:65" s="11" customFormat="1" ht="11.25">
      <c r="B180" s="191"/>
      <c r="C180" s="192"/>
      <c r="D180" s="188" t="s">
        <v>163</v>
      </c>
      <c r="E180" s="193" t="s">
        <v>41</v>
      </c>
      <c r="F180" s="194" t="s">
        <v>121</v>
      </c>
      <c r="G180" s="192"/>
      <c r="H180" s="195">
        <v>18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163</v>
      </c>
      <c r="AU180" s="201" t="s">
        <v>90</v>
      </c>
      <c r="AV180" s="11" t="s">
        <v>90</v>
      </c>
      <c r="AW180" s="11" t="s">
        <v>42</v>
      </c>
      <c r="AX180" s="11" t="s">
        <v>80</v>
      </c>
      <c r="AY180" s="201" t="s">
        <v>153</v>
      </c>
    </row>
    <row r="181" spans="2:65" s="12" customFormat="1" ht="11.25">
      <c r="B181" s="202"/>
      <c r="C181" s="203"/>
      <c r="D181" s="188" t="s">
        <v>163</v>
      </c>
      <c r="E181" s="204" t="s">
        <v>399</v>
      </c>
      <c r="F181" s="205" t="s">
        <v>165</v>
      </c>
      <c r="G181" s="203"/>
      <c r="H181" s="206">
        <v>18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90</v>
      </c>
      <c r="AV181" s="12" t="s">
        <v>159</v>
      </c>
      <c r="AW181" s="12" t="s">
        <v>42</v>
      </c>
      <c r="AX181" s="12" t="s">
        <v>88</v>
      </c>
      <c r="AY181" s="212" t="s">
        <v>153</v>
      </c>
    </row>
    <row r="182" spans="2:65" s="1" customFormat="1" ht="16.5" customHeight="1">
      <c r="B182" s="33"/>
      <c r="C182" s="176" t="s">
        <v>307</v>
      </c>
      <c r="D182" s="176" t="s">
        <v>155</v>
      </c>
      <c r="E182" s="177" t="s">
        <v>511</v>
      </c>
      <c r="F182" s="178" t="s">
        <v>512</v>
      </c>
      <c r="G182" s="179" t="s">
        <v>112</v>
      </c>
      <c r="H182" s="180">
        <v>0</v>
      </c>
      <c r="I182" s="181"/>
      <c r="J182" s="182">
        <f>ROUND(I182*H182,2)</f>
        <v>0</v>
      </c>
      <c r="K182" s="178" t="s">
        <v>158</v>
      </c>
      <c r="L182" s="37"/>
      <c r="M182" s="183" t="s">
        <v>41</v>
      </c>
      <c r="N182" s="184" t="s">
        <v>51</v>
      </c>
      <c r="O182" s="59"/>
      <c r="P182" s="185">
        <f>O182*H182</f>
        <v>0</v>
      </c>
      <c r="Q182" s="185">
        <v>1.3999999999999999E-4</v>
      </c>
      <c r="R182" s="185">
        <f>Q182*H182</f>
        <v>0</v>
      </c>
      <c r="S182" s="185">
        <v>0</v>
      </c>
      <c r="T182" s="186">
        <f>S182*H182</f>
        <v>0</v>
      </c>
      <c r="AR182" s="15" t="s">
        <v>159</v>
      </c>
      <c r="AT182" s="15" t="s">
        <v>155</v>
      </c>
      <c r="AU182" s="15" t="s">
        <v>90</v>
      </c>
      <c r="AY182" s="15" t="s">
        <v>153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5" t="s">
        <v>88</v>
      </c>
      <c r="BK182" s="187">
        <f>ROUND(I182*H182,2)</f>
        <v>0</v>
      </c>
      <c r="BL182" s="15" t="s">
        <v>159</v>
      </c>
      <c r="BM182" s="15" t="s">
        <v>513</v>
      </c>
    </row>
    <row r="183" spans="2:65" s="1" customFormat="1" ht="11.25">
      <c r="B183" s="33"/>
      <c r="C183" s="34"/>
      <c r="D183" s="188" t="s">
        <v>161</v>
      </c>
      <c r="E183" s="34"/>
      <c r="F183" s="189" t="s">
        <v>514</v>
      </c>
      <c r="G183" s="34"/>
      <c r="H183" s="34"/>
      <c r="I183" s="103"/>
      <c r="J183" s="34"/>
      <c r="K183" s="34"/>
      <c r="L183" s="37"/>
      <c r="M183" s="190"/>
      <c r="N183" s="59"/>
      <c r="O183" s="59"/>
      <c r="P183" s="59"/>
      <c r="Q183" s="59"/>
      <c r="R183" s="59"/>
      <c r="S183" s="59"/>
      <c r="T183" s="60"/>
      <c r="AT183" s="15" t="s">
        <v>161</v>
      </c>
      <c r="AU183" s="15" t="s">
        <v>90</v>
      </c>
    </row>
    <row r="184" spans="2:65" s="1" customFormat="1" ht="16.5" customHeight="1">
      <c r="B184" s="33"/>
      <c r="C184" s="176" t="s">
        <v>312</v>
      </c>
      <c r="D184" s="176" t="s">
        <v>155</v>
      </c>
      <c r="E184" s="177" t="s">
        <v>515</v>
      </c>
      <c r="F184" s="178" t="s">
        <v>516</v>
      </c>
      <c r="G184" s="179" t="s">
        <v>112</v>
      </c>
      <c r="H184" s="180">
        <v>18</v>
      </c>
      <c r="I184" s="181"/>
      <c r="J184" s="182">
        <f>ROUND(I184*H184,2)</f>
        <v>0</v>
      </c>
      <c r="K184" s="178" t="s">
        <v>158</v>
      </c>
      <c r="L184" s="37"/>
      <c r="M184" s="183" t="s">
        <v>41</v>
      </c>
      <c r="N184" s="184" t="s">
        <v>51</v>
      </c>
      <c r="O184" s="59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AR184" s="15" t="s">
        <v>159</v>
      </c>
      <c r="AT184" s="15" t="s">
        <v>155</v>
      </c>
      <c r="AU184" s="15" t="s">
        <v>90</v>
      </c>
      <c r="AY184" s="15" t="s">
        <v>153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5" t="s">
        <v>88</v>
      </c>
      <c r="BK184" s="187">
        <f>ROUND(I184*H184,2)</f>
        <v>0</v>
      </c>
      <c r="BL184" s="15" t="s">
        <v>159</v>
      </c>
      <c r="BM184" s="15" t="s">
        <v>517</v>
      </c>
    </row>
    <row r="185" spans="2:65" s="1" customFormat="1" ht="11.25">
      <c r="B185" s="33"/>
      <c r="C185" s="34"/>
      <c r="D185" s="188" t="s">
        <v>161</v>
      </c>
      <c r="E185" s="34"/>
      <c r="F185" s="189" t="s">
        <v>518</v>
      </c>
      <c r="G185" s="34"/>
      <c r="H185" s="34"/>
      <c r="I185" s="103"/>
      <c r="J185" s="34"/>
      <c r="K185" s="34"/>
      <c r="L185" s="37"/>
      <c r="M185" s="190"/>
      <c r="N185" s="59"/>
      <c r="O185" s="59"/>
      <c r="P185" s="59"/>
      <c r="Q185" s="59"/>
      <c r="R185" s="59"/>
      <c r="S185" s="59"/>
      <c r="T185" s="60"/>
      <c r="AT185" s="15" t="s">
        <v>161</v>
      </c>
      <c r="AU185" s="15" t="s">
        <v>90</v>
      </c>
    </row>
    <row r="186" spans="2:65" s="11" customFormat="1" ht="11.25">
      <c r="B186" s="191"/>
      <c r="C186" s="192"/>
      <c r="D186" s="188" t="s">
        <v>163</v>
      </c>
      <c r="E186" s="193" t="s">
        <v>41</v>
      </c>
      <c r="F186" s="194" t="s">
        <v>399</v>
      </c>
      <c r="G186" s="192"/>
      <c r="H186" s="195">
        <v>18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163</v>
      </c>
      <c r="AU186" s="201" t="s">
        <v>90</v>
      </c>
      <c r="AV186" s="11" t="s">
        <v>90</v>
      </c>
      <c r="AW186" s="11" t="s">
        <v>42</v>
      </c>
      <c r="AX186" s="11" t="s">
        <v>88</v>
      </c>
      <c r="AY186" s="201" t="s">
        <v>153</v>
      </c>
    </row>
    <row r="187" spans="2:65" s="1" customFormat="1" ht="16.5" customHeight="1">
      <c r="B187" s="33"/>
      <c r="C187" s="176" t="s">
        <v>318</v>
      </c>
      <c r="D187" s="176" t="s">
        <v>155</v>
      </c>
      <c r="E187" s="177" t="s">
        <v>519</v>
      </c>
      <c r="F187" s="178" t="s">
        <v>520</v>
      </c>
      <c r="G187" s="179" t="s">
        <v>112</v>
      </c>
      <c r="H187" s="180">
        <v>3.5</v>
      </c>
      <c r="I187" s="181"/>
      <c r="J187" s="182">
        <f>ROUND(I187*H187,2)</f>
        <v>0</v>
      </c>
      <c r="K187" s="178" t="s">
        <v>158</v>
      </c>
      <c r="L187" s="37"/>
      <c r="M187" s="183" t="s">
        <v>41</v>
      </c>
      <c r="N187" s="184" t="s">
        <v>51</v>
      </c>
      <c r="O187" s="59"/>
      <c r="P187" s="185">
        <f>O187*H187</f>
        <v>0</v>
      </c>
      <c r="Q187" s="185">
        <v>8.9779999999999999E-2</v>
      </c>
      <c r="R187" s="185">
        <f>Q187*H187</f>
        <v>0.31423000000000001</v>
      </c>
      <c r="S187" s="185">
        <v>0</v>
      </c>
      <c r="T187" s="186">
        <f>S187*H187</f>
        <v>0</v>
      </c>
      <c r="AR187" s="15" t="s">
        <v>159</v>
      </c>
      <c r="AT187" s="15" t="s">
        <v>155</v>
      </c>
      <c r="AU187" s="15" t="s">
        <v>90</v>
      </c>
      <c r="AY187" s="15" t="s">
        <v>153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5" t="s">
        <v>88</v>
      </c>
      <c r="BK187" s="187">
        <f>ROUND(I187*H187,2)</f>
        <v>0</v>
      </c>
      <c r="BL187" s="15" t="s">
        <v>159</v>
      </c>
      <c r="BM187" s="15" t="s">
        <v>521</v>
      </c>
    </row>
    <row r="188" spans="2:65" s="1" customFormat="1" ht="19.5">
      <c r="B188" s="33"/>
      <c r="C188" s="34"/>
      <c r="D188" s="188" t="s">
        <v>161</v>
      </c>
      <c r="E188" s="34"/>
      <c r="F188" s="189" t="s">
        <v>522</v>
      </c>
      <c r="G188" s="34"/>
      <c r="H188" s="34"/>
      <c r="I188" s="103"/>
      <c r="J188" s="34"/>
      <c r="K188" s="34"/>
      <c r="L188" s="37"/>
      <c r="M188" s="190"/>
      <c r="N188" s="59"/>
      <c r="O188" s="59"/>
      <c r="P188" s="59"/>
      <c r="Q188" s="59"/>
      <c r="R188" s="59"/>
      <c r="S188" s="59"/>
      <c r="T188" s="60"/>
      <c r="AT188" s="15" t="s">
        <v>161</v>
      </c>
      <c r="AU188" s="15" t="s">
        <v>90</v>
      </c>
    </row>
    <row r="189" spans="2:65" s="11" customFormat="1" ht="11.25">
      <c r="B189" s="191"/>
      <c r="C189" s="192"/>
      <c r="D189" s="188" t="s">
        <v>163</v>
      </c>
      <c r="E189" s="193" t="s">
        <v>41</v>
      </c>
      <c r="F189" s="194" t="s">
        <v>523</v>
      </c>
      <c r="G189" s="192"/>
      <c r="H189" s="195">
        <v>3.5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163</v>
      </c>
      <c r="AU189" s="201" t="s">
        <v>90</v>
      </c>
      <c r="AV189" s="11" t="s">
        <v>90</v>
      </c>
      <c r="AW189" s="11" t="s">
        <v>42</v>
      </c>
      <c r="AX189" s="11" t="s">
        <v>80</v>
      </c>
      <c r="AY189" s="201" t="s">
        <v>153</v>
      </c>
    </row>
    <row r="190" spans="2:65" s="12" customFormat="1" ht="11.25">
      <c r="B190" s="202"/>
      <c r="C190" s="203"/>
      <c r="D190" s="188" t="s">
        <v>163</v>
      </c>
      <c r="E190" s="204" t="s">
        <v>41</v>
      </c>
      <c r="F190" s="205" t="s">
        <v>165</v>
      </c>
      <c r="G190" s="203"/>
      <c r="H190" s="206">
        <v>3.5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163</v>
      </c>
      <c r="AU190" s="212" t="s">
        <v>90</v>
      </c>
      <c r="AV190" s="12" t="s">
        <v>159</v>
      </c>
      <c r="AW190" s="12" t="s">
        <v>42</v>
      </c>
      <c r="AX190" s="12" t="s">
        <v>88</v>
      </c>
      <c r="AY190" s="212" t="s">
        <v>153</v>
      </c>
    </row>
    <row r="191" spans="2:65" s="13" customFormat="1" ht="11.25">
      <c r="B191" s="227"/>
      <c r="C191" s="228"/>
      <c r="D191" s="188" t="s">
        <v>163</v>
      </c>
      <c r="E191" s="229" t="s">
        <v>41</v>
      </c>
      <c r="F191" s="230" t="s">
        <v>524</v>
      </c>
      <c r="G191" s="228"/>
      <c r="H191" s="229" t="s">
        <v>41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163</v>
      </c>
      <c r="AU191" s="236" t="s">
        <v>90</v>
      </c>
      <c r="AV191" s="13" t="s">
        <v>88</v>
      </c>
      <c r="AW191" s="13" t="s">
        <v>42</v>
      </c>
      <c r="AX191" s="13" t="s">
        <v>80</v>
      </c>
      <c r="AY191" s="236" t="s">
        <v>153</v>
      </c>
    </row>
    <row r="192" spans="2:65" s="1" customFormat="1" ht="16.5" customHeight="1">
      <c r="B192" s="33"/>
      <c r="C192" s="176" t="s">
        <v>323</v>
      </c>
      <c r="D192" s="176" t="s">
        <v>155</v>
      </c>
      <c r="E192" s="177" t="s">
        <v>525</v>
      </c>
      <c r="F192" s="178" t="s">
        <v>526</v>
      </c>
      <c r="G192" s="179" t="s">
        <v>112</v>
      </c>
      <c r="H192" s="180">
        <v>22</v>
      </c>
      <c r="I192" s="181"/>
      <c r="J192" s="182">
        <f>ROUND(I192*H192,2)</f>
        <v>0</v>
      </c>
      <c r="K192" s="178" t="s">
        <v>158</v>
      </c>
      <c r="L192" s="37"/>
      <c r="M192" s="183" t="s">
        <v>41</v>
      </c>
      <c r="N192" s="184" t="s">
        <v>51</v>
      </c>
      <c r="O192" s="59"/>
      <c r="P192" s="185">
        <f>O192*H192</f>
        <v>0</v>
      </c>
      <c r="Q192" s="185">
        <v>0.15540000000000001</v>
      </c>
      <c r="R192" s="185">
        <f>Q192*H192</f>
        <v>3.4188000000000001</v>
      </c>
      <c r="S192" s="185">
        <v>0</v>
      </c>
      <c r="T192" s="186">
        <f>S192*H192</f>
        <v>0</v>
      </c>
      <c r="AR192" s="15" t="s">
        <v>159</v>
      </c>
      <c r="AT192" s="15" t="s">
        <v>155</v>
      </c>
      <c r="AU192" s="15" t="s">
        <v>90</v>
      </c>
      <c r="AY192" s="15" t="s">
        <v>153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5" t="s">
        <v>88</v>
      </c>
      <c r="BK192" s="187">
        <f>ROUND(I192*H192,2)</f>
        <v>0</v>
      </c>
      <c r="BL192" s="15" t="s">
        <v>159</v>
      </c>
      <c r="BM192" s="15" t="s">
        <v>527</v>
      </c>
    </row>
    <row r="193" spans="2:65" s="1" customFormat="1" ht="19.5">
      <c r="B193" s="33"/>
      <c r="C193" s="34"/>
      <c r="D193" s="188" t="s">
        <v>161</v>
      </c>
      <c r="E193" s="34"/>
      <c r="F193" s="189" t="s">
        <v>528</v>
      </c>
      <c r="G193" s="34"/>
      <c r="H193" s="34"/>
      <c r="I193" s="103"/>
      <c r="J193" s="34"/>
      <c r="K193" s="34"/>
      <c r="L193" s="37"/>
      <c r="M193" s="190"/>
      <c r="N193" s="59"/>
      <c r="O193" s="59"/>
      <c r="P193" s="59"/>
      <c r="Q193" s="59"/>
      <c r="R193" s="59"/>
      <c r="S193" s="59"/>
      <c r="T193" s="60"/>
      <c r="AT193" s="15" t="s">
        <v>161</v>
      </c>
      <c r="AU193" s="15" t="s">
        <v>90</v>
      </c>
    </row>
    <row r="194" spans="2:65" s="11" customFormat="1" ht="11.25">
      <c r="B194" s="191"/>
      <c r="C194" s="192"/>
      <c r="D194" s="188" t="s">
        <v>163</v>
      </c>
      <c r="E194" s="193" t="s">
        <v>41</v>
      </c>
      <c r="F194" s="194" t="s">
        <v>529</v>
      </c>
      <c r="G194" s="192"/>
      <c r="H194" s="195">
        <v>22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163</v>
      </c>
      <c r="AU194" s="201" t="s">
        <v>90</v>
      </c>
      <c r="AV194" s="11" t="s">
        <v>90</v>
      </c>
      <c r="AW194" s="11" t="s">
        <v>42</v>
      </c>
      <c r="AX194" s="11" t="s">
        <v>88</v>
      </c>
      <c r="AY194" s="201" t="s">
        <v>153</v>
      </c>
    </row>
    <row r="195" spans="2:65" s="1" customFormat="1" ht="16.5" customHeight="1">
      <c r="B195" s="33"/>
      <c r="C195" s="217" t="s">
        <v>328</v>
      </c>
      <c r="D195" s="217" t="s">
        <v>439</v>
      </c>
      <c r="E195" s="218" t="s">
        <v>530</v>
      </c>
      <c r="F195" s="219" t="s">
        <v>531</v>
      </c>
      <c r="G195" s="220" t="s">
        <v>112</v>
      </c>
      <c r="H195" s="221">
        <v>24.2</v>
      </c>
      <c r="I195" s="222"/>
      <c r="J195" s="223">
        <f>ROUND(I195*H195,2)</f>
        <v>0</v>
      </c>
      <c r="K195" s="219" t="s">
        <v>158</v>
      </c>
      <c r="L195" s="224"/>
      <c r="M195" s="225" t="s">
        <v>41</v>
      </c>
      <c r="N195" s="226" t="s">
        <v>51</v>
      </c>
      <c r="O195" s="59"/>
      <c r="P195" s="185">
        <f>O195*H195</f>
        <v>0</v>
      </c>
      <c r="Q195" s="185">
        <v>8.5000000000000006E-2</v>
      </c>
      <c r="R195" s="185">
        <f>Q195*H195</f>
        <v>2.0569999999999999</v>
      </c>
      <c r="S195" s="185">
        <v>0</v>
      </c>
      <c r="T195" s="186">
        <f>S195*H195</f>
        <v>0</v>
      </c>
      <c r="AR195" s="15" t="s">
        <v>201</v>
      </c>
      <c r="AT195" s="15" t="s">
        <v>439</v>
      </c>
      <c r="AU195" s="15" t="s">
        <v>90</v>
      </c>
      <c r="AY195" s="15" t="s">
        <v>153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5" t="s">
        <v>88</v>
      </c>
      <c r="BK195" s="187">
        <f>ROUND(I195*H195,2)</f>
        <v>0</v>
      </c>
      <c r="BL195" s="15" t="s">
        <v>159</v>
      </c>
      <c r="BM195" s="15" t="s">
        <v>532</v>
      </c>
    </row>
    <row r="196" spans="2:65" s="1" customFormat="1" ht="11.25">
      <c r="B196" s="33"/>
      <c r="C196" s="34"/>
      <c r="D196" s="188" t="s">
        <v>161</v>
      </c>
      <c r="E196" s="34"/>
      <c r="F196" s="189" t="s">
        <v>531</v>
      </c>
      <c r="G196" s="34"/>
      <c r="H196" s="34"/>
      <c r="I196" s="103"/>
      <c r="J196" s="34"/>
      <c r="K196" s="34"/>
      <c r="L196" s="37"/>
      <c r="M196" s="190"/>
      <c r="N196" s="59"/>
      <c r="O196" s="59"/>
      <c r="P196" s="59"/>
      <c r="Q196" s="59"/>
      <c r="R196" s="59"/>
      <c r="S196" s="59"/>
      <c r="T196" s="60"/>
      <c r="AT196" s="15" t="s">
        <v>161</v>
      </c>
      <c r="AU196" s="15" t="s">
        <v>90</v>
      </c>
    </row>
    <row r="197" spans="2:65" s="11" customFormat="1" ht="11.25">
      <c r="B197" s="191"/>
      <c r="C197" s="192"/>
      <c r="D197" s="188" t="s">
        <v>163</v>
      </c>
      <c r="E197" s="193" t="s">
        <v>41</v>
      </c>
      <c r="F197" s="194" t="s">
        <v>533</v>
      </c>
      <c r="G197" s="192"/>
      <c r="H197" s="195">
        <v>24.2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163</v>
      </c>
      <c r="AU197" s="201" t="s">
        <v>90</v>
      </c>
      <c r="AV197" s="11" t="s">
        <v>90</v>
      </c>
      <c r="AW197" s="11" t="s">
        <v>42</v>
      </c>
      <c r="AX197" s="11" t="s">
        <v>88</v>
      </c>
      <c r="AY197" s="201" t="s">
        <v>153</v>
      </c>
    </row>
    <row r="198" spans="2:65" s="1" customFormat="1" ht="16.5" customHeight="1">
      <c r="B198" s="33"/>
      <c r="C198" s="217" t="s">
        <v>337</v>
      </c>
      <c r="D198" s="217" t="s">
        <v>439</v>
      </c>
      <c r="E198" s="218" t="s">
        <v>534</v>
      </c>
      <c r="F198" s="219" t="s">
        <v>535</v>
      </c>
      <c r="G198" s="220" t="s">
        <v>112</v>
      </c>
      <c r="H198" s="221">
        <v>2</v>
      </c>
      <c r="I198" s="222"/>
      <c r="J198" s="223">
        <f>ROUND(I198*H198,2)</f>
        <v>0</v>
      </c>
      <c r="K198" s="219" t="s">
        <v>158</v>
      </c>
      <c r="L198" s="224"/>
      <c r="M198" s="225" t="s">
        <v>41</v>
      </c>
      <c r="N198" s="226" t="s">
        <v>51</v>
      </c>
      <c r="O198" s="59"/>
      <c r="P198" s="185">
        <f>O198*H198</f>
        <v>0</v>
      </c>
      <c r="Q198" s="185">
        <v>7.8200000000000006E-2</v>
      </c>
      <c r="R198" s="185">
        <f>Q198*H198</f>
        <v>0.15640000000000001</v>
      </c>
      <c r="S198" s="185">
        <v>0</v>
      </c>
      <c r="T198" s="186">
        <f>S198*H198</f>
        <v>0</v>
      </c>
      <c r="AR198" s="15" t="s">
        <v>201</v>
      </c>
      <c r="AT198" s="15" t="s">
        <v>439</v>
      </c>
      <c r="AU198" s="15" t="s">
        <v>90</v>
      </c>
      <c r="AY198" s="15" t="s">
        <v>153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5" t="s">
        <v>88</v>
      </c>
      <c r="BK198" s="187">
        <f>ROUND(I198*H198,2)</f>
        <v>0</v>
      </c>
      <c r="BL198" s="15" t="s">
        <v>159</v>
      </c>
      <c r="BM198" s="15" t="s">
        <v>536</v>
      </c>
    </row>
    <row r="199" spans="2:65" s="1" customFormat="1" ht="11.25">
      <c r="B199" s="33"/>
      <c r="C199" s="34"/>
      <c r="D199" s="188" t="s">
        <v>161</v>
      </c>
      <c r="E199" s="34"/>
      <c r="F199" s="189" t="s">
        <v>535</v>
      </c>
      <c r="G199" s="34"/>
      <c r="H199" s="34"/>
      <c r="I199" s="103"/>
      <c r="J199" s="34"/>
      <c r="K199" s="34"/>
      <c r="L199" s="37"/>
      <c r="M199" s="190"/>
      <c r="N199" s="59"/>
      <c r="O199" s="59"/>
      <c r="P199" s="59"/>
      <c r="Q199" s="59"/>
      <c r="R199" s="59"/>
      <c r="S199" s="59"/>
      <c r="T199" s="60"/>
      <c r="AT199" s="15" t="s">
        <v>161</v>
      </c>
      <c r="AU199" s="15" t="s">
        <v>90</v>
      </c>
    </row>
    <row r="200" spans="2:65" s="1" customFormat="1" ht="16.5" customHeight="1">
      <c r="B200" s="33"/>
      <c r="C200" s="176" t="s">
        <v>345</v>
      </c>
      <c r="D200" s="176" t="s">
        <v>155</v>
      </c>
      <c r="E200" s="177" t="s">
        <v>537</v>
      </c>
      <c r="F200" s="178" t="s">
        <v>538</v>
      </c>
      <c r="G200" s="179" t="s">
        <v>112</v>
      </c>
      <c r="H200" s="180">
        <v>60</v>
      </c>
      <c r="I200" s="181"/>
      <c r="J200" s="182">
        <f>ROUND(I200*H200,2)</f>
        <v>0</v>
      </c>
      <c r="K200" s="178" t="s">
        <v>158</v>
      </c>
      <c r="L200" s="37"/>
      <c r="M200" s="183" t="s">
        <v>41</v>
      </c>
      <c r="N200" s="184" t="s">
        <v>51</v>
      </c>
      <c r="O200" s="59"/>
      <c r="P200" s="185">
        <f>O200*H200</f>
        <v>0</v>
      </c>
      <c r="Q200" s="185">
        <v>0.1295</v>
      </c>
      <c r="R200" s="185">
        <f>Q200*H200</f>
        <v>7.7700000000000005</v>
      </c>
      <c r="S200" s="185">
        <v>0</v>
      </c>
      <c r="T200" s="186">
        <f>S200*H200</f>
        <v>0</v>
      </c>
      <c r="AR200" s="15" t="s">
        <v>159</v>
      </c>
      <c r="AT200" s="15" t="s">
        <v>155</v>
      </c>
      <c r="AU200" s="15" t="s">
        <v>90</v>
      </c>
      <c r="AY200" s="15" t="s">
        <v>153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5" t="s">
        <v>88</v>
      </c>
      <c r="BK200" s="187">
        <f>ROUND(I200*H200,2)</f>
        <v>0</v>
      </c>
      <c r="BL200" s="15" t="s">
        <v>159</v>
      </c>
      <c r="BM200" s="15" t="s">
        <v>539</v>
      </c>
    </row>
    <row r="201" spans="2:65" s="1" customFormat="1" ht="19.5">
      <c r="B201" s="33"/>
      <c r="C201" s="34"/>
      <c r="D201" s="188" t="s">
        <v>161</v>
      </c>
      <c r="E201" s="34"/>
      <c r="F201" s="189" t="s">
        <v>540</v>
      </c>
      <c r="G201" s="34"/>
      <c r="H201" s="34"/>
      <c r="I201" s="103"/>
      <c r="J201" s="34"/>
      <c r="K201" s="34"/>
      <c r="L201" s="37"/>
      <c r="M201" s="190"/>
      <c r="N201" s="59"/>
      <c r="O201" s="59"/>
      <c r="P201" s="59"/>
      <c r="Q201" s="59"/>
      <c r="R201" s="59"/>
      <c r="S201" s="59"/>
      <c r="T201" s="60"/>
      <c r="AT201" s="15" t="s">
        <v>161</v>
      </c>
      <c r="AU201" s="15" t="s">
        <v>90</v>
      </c>
    </row>
    <row r="202" spans="2:65" s="11" customFormat="1" ht="11.25">
      <c r="B202" s="191"/>
      <c r="C202" s="192"/>
      <c r="D202" s="188" t="s">
        <v>163</v>
      </c>
      <c r="E202" s="193" t="s">
        <v>41</v>
      </c>
      <c r="F202" s="194" t="s">
        <v>541</v>
      </c>
      <c r="G202" s="192"/>
      <c r="H202" s="195">
        <v>60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163</v>
      </c>
      <c r="AU202" s="201" t="s">
        <v>90</v>
      </c>
      <c r="AV202" s="11" t="s">
        <v>90</v>
      </c>
      <c r="AW202" s="11" t="s">
        <v>42</v>
      </c>
      <c r="AX202" s="11" t="s">
        <v>80</v>
      </c>
      <c r="AY202" s="201" t="s">
        <v>153</v>
      </c>
    </row>
    <row r="203" spans="2:65" s="12" customFormat="1" ht="11.25">
      <c r="B203" s="202"/>
      <c r="C203" s="203"/>
      <c r="D203" s="188" t="s">
        <v>163</v>
      </c>
      <c r="E203" s="204" t="s">
        <v>41</v>
      </c>
      <c r="F203" s="205" t="s">
        <v>165</v>
      </c>
      <c r="G203" s="203"/>
      <c r="H203" s="206">
        <v>60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163</v>
      </c>
      <c r="AU203" s="212" t="s">
        <v>90</v>
      </c>
      <c r="AV203" s="12" t="s">
        <v>159</v>
      </c>
      <c r="AW203" s="12" t="s">
        <v>42</v>
      </c>
      <c r="AX203" s="12" t="s">
        <v>88</v>
      </c>
      <c r="AY203" s="212" t="s">
        <v>153</v>
      </c>
    </row>
    <row r="204" spans="2:65" s="1" customFormat="1" ht="16.5" customHeight="1">
      <c r="B204" s="33"/>
      <c r="C204" s="217" t="s">
        <v>351</v>
      </c>
      <c r="D204" s="217" t="s">
        <v>439</v>
      </c>
      <c r="E204" s="218" t="s">
        <v>542</v>
      </c>
      <c r="F204" s="219" t="s">
        <v>543</v>
      </c>
      <c r="G204" s="220" t="s">
        <v>112</v>
      </c>
      <c r="H204" s="221">
        <v>66</v>
      </c>
      <c r="I204" s="222"/>
      <c r="J204" s="223">
        <f>ROUND(I204*H204,2)</f>
        <v>0</v>
      </c>
      <c r="K204" s="219" t="s">
        <v>158</v>
      </c>
      <c r="L204" s="224"/>
      <c r="M204" s="225" t="s">
        <v>41</v>
      </c>
      <c r="N204" s="226" t="s">
        <v>51</v>
      </c>
      <c r="O204" s="59"/>
      <c r="P204" s="185">
        <f>O204*H204</f>
        <v>0</v>
      </c>
      <c r="Q204" s="185">
        <v>2.1999999999999999E-2</v>
      </c>
      <c r="R204" s="185">
        <f>Q204*H204</f>
        <v>1.452</v>
      </c>
      <c r="S204" s="185">
        <v>0</v>
      </c>
      <c r="T204" s="186">
        <f>S204*H204</f>
        <v>0</v>
      </c>
      <c r="AR204" s="15" t="s">
        <v>201</v>
      </c>
      <c r="AT204" s="15" t="s">
        <v>439</v>
      </c>
      <c r="AU204" s="15" t="s">
        <v>90</v>
      </c>
      <c r="AY204" s="15" t="s">
        <v>153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88</v>
      </c>
      <c r="BK204" s="187">
        <f>ROUND(I204*H204,2)</f>
        <v>0</v>
      </c>
      <c r="BL204" s="15" t="s">
        <v>159</v>
      </c>
      <c r="BM204" s="15" t="s">
        <v>544</v>
      </c>
    </row>
    <row r="205" spans="2:65" s="1" customFormat="1" ht="11.25">
      <c r="B205" s="33"/>
      <c r="C205" s="34"/>
      <c r="D205" s="188" t="s">
        <v>161</v>
      </c>
      <c r="E205" s="34"/>
      <c r="F205" s="189" t="s">
        <v>543</v>
      </c>
      <c r="G205" s="34"/>
      <c r="H205" s="34"/>
      <c r="I205" s="103"/>
      <c r="J205" s="34"/>
      <c r="K205" s="34"/>
      <c r="L205" s="37"/>
      <c r="M205" s="190"/>
      <c r="N205" s="59"/>
      <c r="O205" s="59"/>
      <c r="P205" s="59"/>
      <c r="Q205" s="59"/>
      <c r="R205" s="59"/>
      <c r="S205" s="59"/>
      <c r="T205" s="60"/>
      <c r="AT205" s="15" t="s">
        <v>161</v>
      </c>
      <c r="AU205" s="15" t="s">
        <v>90</v>
      </c>
    </row>
    <row r="206" spans="2:65" s="11" customFormat="1" ht="11.25">
      <c r="B206" s="191"/>
      <c r="C206" s="192"/>
      <c r="D206" s="188" t="s">
        <v>163</v>
      </c>
      <c r="E206" s="193" t="s">
        <v>41</v>
      </c>
      <c r="F206" s="194" t="s">
        <v>545</v>
      </c>
      <c r="G206" s="192"/>
      <c r="H206" s="195">
        <v>66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163</v>
      </c>
      <c r="AU206" s="201" t="s">
        <v>90</v>
      </c>
      <c r="AV206" s="11" t="s">
        <v>90</v>
      </c>
      <c r="AW206" s="11" t="s">
        <v>42</v>
      </c>
      <c r="AX206" s="11" t="s">
        <v>88</v>
      </c>
      <c r="AY206" s="201" t="s">
        <v>153</v>
      </c>
    </row>
    <row r="207" spans="2:65" s="1" customFormat="1" ht="16.5" customHeight="1">
      <c r="B207" s="33"/>
      <c r="C207" s="176" t="s">
        <v>357</v>
      </c>
      <c r="D207" s="176" t="s">
        <v>155</v>
      </c>
      <c r="E207" s="177" t="s">
        <v>546</v>
      </c>
      <c r="F207" s="178" t="s">
        <v>547</v>
      </c>
      <c r="G207" s="179" t="s">
        <v>112</v>
      </c>
      <c r="H207" s="180">
        <v>5.5</v>
      </c>
      <c r="I207" s="181"/>
      <c r="J207" s="182">
        <f>ROUND(I207*H207,2)</f>
        <v>0</v>
      </c>
      <c r="K207" s="178" t="s">
        <v>158</v>
      </c>
      <c r="L207" s="37"/>
      <c r="M207" s="183" t="s">
        <v>41</v>
      </c>
      <c r="N207" s="184" t="s">
        <v>51</v>
      </c>
      <c r="O207" s="59"/>
      <c r="P207" s="185">
        <f>O207*H207</f>
        <v>0</v>
      </c>
      <c r="Q207" s="185">
        <v>0.14066999999999999</v>
      </c>
      <c r="R207" s="185">
        <f>Q207*H207</f>
        <v>0.77368499999999996</v>
      </c>
      <c r="S207" s="185">
        <v>0</v>
      </c>
      <c r="T207" s="186">
        <f>S207*H207</f>
        <v>0</v>
      </c>
      <c r="AR207" s="15" t="s">
        <v>159</v>
      </c>
      <c r="AT207" s="15" t="s">
        <v>155</v>
      </c>
      <c r="AU207" s="15" t="s">
        <v>90</v>
      </c>
      <c r="AY207" s="15" t="s">
        <v>153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5" t="s">
        <v>88</v>
      </c>
      <c r="BK207" s="187">
        <f>ROUND(I207*H207,2)</f>
        <v>0</v>
      </c>
      <c r="BL207" s="15" t="s">
        <v>159</v>
      </c>
      <c r="BM207" s="15" t="s">
        <v>548</v>
      </c>
    </row>
    <row r="208" spans="2:65" s="1" customFormat="1" ht="19.5">
      <c r="B208" s="33"/>
      <c r="C208" s="34"/>
      <c r="D208" s="188" t="s">
        <v>161</v>
      </c>
      <c r="E208" s="34"/>
      <c r="F208" s="189" t="s">
        <v>549</v>
      </c>
      <c r="G208" s="34"/>
      <c r="H208" s="34"/>
      <c r="I208" s="103"/>
      <c r="J208" s="34"/>
      <c r="K208" s="34"/>
      <c r="L208" s="37"/>
      <c r="M208" s="190"/>
      <c r="N208" s="59"/>
      <c r="O208" s="59"/>
      <c r="P208" s="59"/>
      <c r="Q208" s="59"/>
      <c r="R208" s="59"/>
      <c r="S208" s="59"/>
      <c r="T208" s="60"/>
      <c r="AT208" s="15" t="s">
        <v>161</v>
      </c>
      <c r="AU208" s="15" t="s">
        <v>90</v>
      </c>
    </row>
    <row r="209" spans="2:65" s="11" customFormat="1" ht="11.25">
      <c r="B209" s="191"/>
      <c r="C209" s="192"/>
      <c r="D209" s="188" t="s">
        <v>163</v>
      </c>
      <c r="E209" s="193" t="s">
        <v>41</v>
      </c>
      <c r="F209" s="194" t="s">
        <v>550</v>
      </c>
      <c r="G209" s="192"/>
      <c r="H209" s="195">
        <v>5.5</v>
      </c>
      <c r="I209" s="196"/>
      <c r="J209" s="192"/>
      <c r="K209" s="192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163</v>
      </c>
      <c r="AU209" s="201" t="s">
        <v>90</v>
      </c>
      <c r="AV209" s="11" t="s">
        <v>90</v>
      </c>
      <c r="AW209" s="11" t="s">
        <v>42</v>
      </c>
      <c r="AX209" s="11" t="s">
        <v>80</v>
      </c>
      <c r="AY209" s="201" t="s">
        <v>153</v>
      </c>
    </row>
    <row r="210" spans="2:65" s="12" customFormat="1" ht="11.25">
      <c r="B210" s="202"/>
      <c r="C210" s="203"/>
      <c r="D210" s="188" t="s">
        <v>163</v>
      </c>
      <c r="E210" s="204" t="s">
        <v>41</v>
      </c>
      <c r="F210" s="205" t="s">
        <v>165</v>
      </c>
      <c r="G210" s="203"/>
      <c r="H210" s="206">
        <v>5.5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163</v>
      </c>
      <c r="AU210" s="212" t="s">
        <v>90</v>
      </c>
      <c r="AV210" s="12" t="s">
        <v>159</v>
      </c>
      <c r="AW210" s="12" t="s">
        <v>42</v>
      </c>
      <c r="AX210" s="12" t="s">
        <v>88</v>
      </c>
      <c r="AY210" s="212" t="s">
        <v>153</v>
      </c>
    </row>
    <row r="211" spans="2:65" s="13" customFormat="1" ht="11.25">
      <c r="B211" s="227"/>
      <c r="C211" s="228"/>
      <c r="D211" s="188" t="s">
        <v>163</v>
      </c>
      <c r="E211" s="229" t="s">
        <v>41</v>
      </c>
      <c r="F211" s="230" t="s">
        <v>551</v>
      </c>
      <c r="G211" s="228"/>
      <c r="H211" s="229" t="s">
        <v>41</v>
      </c>
      <c r="I211" s="231"/>
      <c r="J211" s="228"/>
      <c r="K211" s="228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163</v>
      </c>
      <c r="AU211" s="236" t="s">
        <v>90</v>
      </c>
      <c r="AV211" s="13" t="s">
        <v>88</v>
      </c>
      <c r="AW211" s="13" t="s">
        <v>42</v>
      </c>
      <c r="AX211" s="13" t="s">
        <v>80</v>
      </c>
      <c r="AY211" s="236" t="s">
        <v>153</v>
      </c>
    </row>
    <row r="212" spans="2:65" s="1" customFormat="1" ht="16.5" customHeight="1">
      <c r="B212" s="33"/>
      <c r="C212" s="176" t="s">
        <v>363</v>
      </c>
      <c r="D212" s="176" t="s">
        <v>155</v>
      </c>
      <c r="E212" s="177" t="s">
        <v>552</v>
      </c>
      <c r="F212" s="178" t="s">
        <v>553</v>
      </c>
      <c r="G212" s="179" t="s">
        <v>112</v>
      </c>
      <c r="H212" s="180">
        <v>15</v>
      </c>
      <c r="I212" s="181"/>
      <c r="J212" s="182">
        <f>ROUND(I212*H212,2)</f>
        <v>0</v>
      </c>
      <c r="K212" s="178" t="s">
        <v>158</v>
      </c>
      <c r="L212" s="37"/>
      <c r="M212" s="183" t="s">
        <v>41</v>
      </c>
      <c r="N212" s="184" t="s">
        <v>51</v>
      </c>
      <c r="O212" s="59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AR212" s="15" t="s">
        <v>159</v>
      </c>
      <c r="AT212" s="15" t="s">
        <v>155</v>
      </c>
      <c r="AU212" s="15" t="s">
        <v>90</v>
      </c>
      <c r="AY212" s="15" t="s">
        <v>153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5" t="s">
        <v>88</v>
      </c>
      <c r="BK212" s="187">
        <f>ROUND(I212*H212,2)</f>
        <v>0</v>
      </c>
      <c r="BL212" s="15" t="s">
        <v>159</v>
      </c>
      <c r="BM212" s="15" t="s">
        <v>554</v>
      </c>
    </row>
    <row r="213" spans="2:65" s="1" customFormat="1" ht="11.25">
      <c r="B213" s="33"/>
      <c r="C213" s="34"/>
      <c r="D213" s="188" t="s">
        <v>161</v>
      </c>
      <c r="E213" s="34"/>
      <c r="F213" s="189" t="s">
        <v>555</v>
      </c>
      <c r="G213" s="34"/>
      <c r="H213" s="34"/>
      <c r="I213" s="103"/>
      <c r="J213" s="34"/>
      <c r="K213" s="34"/>
      <c r="L213" s="37"/>
      <c r="M213" s="190"/>
      <c r="N213" s="59"/>
      <c r="O213" s="59"/>
      <c r="P213" s="59"/>
      <c r="Q213" s="59"/>
      <c r="R213" s="59"/>
      <c r="S213" s="59"/>
      <c r="T213" s="60"/>
      <c r="AT213" s="15" t="s">
        <v>161</v>
      </c>
      <c r="AU213" s="15" t="s">
        <v>90</v>
      </c>
    </row>
    <row r="214" spans="2:65" s="11" customFormat="1" ht="11.25">
      <c r="B214" s="191"/>
      <c r="C214" s="192"/>
      <c r="D214" s="188" t="s">
        <v>163</v>
      </c>
      <c r="E214" s="193" t="s">
        <v>41</v>
      </c>
      <c r="F214" s="194" t="s">
        <v>279</v>
      </c>
      <c r="G214" s="192"/>
      <c r="H214" s="195">
        <v>15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163</v>
      </c>
      <c r="AU214" s="201" t="s">
        <v>90</v>
      </c>
      <c r="AV214" s="11" t="s">
        <v>90</v>
      </c>
      <c r="AW214" s="11" t="s">
        <v>42</v>
      </c>
      <c r="AX214" s="11" t="s">
        <v>88</v>
      </c>
      <c r="AY214" s="201" t="s">
        <v>153</v>
      </c>
    </row>
    <row r="215" spans="2:65" s="1" customFormat="1" ht="16.5" customHeight="1">
      <c r="B215" s="33"/>
      <c r="C215" s="176" t="s">
        <v>369</v>
      </c>
      <c r="D215" s="176" t="s">
        <v>155</v>
      </c>
      <c r="E215" s="177" t="s">
        <v>556</v>
      </c>
      <c r="F215" s="178" t="s">
        <v>557</v>
      </c>
      <c r="G215" s="179" t="s">
        <v>112</v>
      </c>
      <c r="H215" s="180">
        <v>15</v>
      </c>
      <c r="I215" s="181"/>
      <c r="J215" s="182">
        <f>ROUND(I215*H215,2)</f>
        <v>0</v>
      </c>
      <c r="K215" s="178" t="s">
        <v>158</v>
      </c>
      <c r="L215" s="37"/>
      <c r="M215" s="183" t="s">
        <v>41</v>
      </c>
      <c r="N215" s="184" t="s">
        <v>51</v>
      </c>
      <c r="O215" s="59"/>
      <c r="P215" s="185">
        <f>O215*H215</f>
        <v>0</v>
      </c>
      <c r="Q215" s="185">
        <v>1.8000000000000001E-4</v>
      </c>
      <c r="R215" s="185">
        <f>Q215*H215</f>
        <v>2.7000000000000001E-3</v>
      </c>
      <c r="S215" s="185">
        <v>0</v>
      </c>
      <c r="T215" s="186">
        <f>S215*H215</f>
        <v>0</v>
      </c>
      <c r="AR215" s="15" t="s">
        <v>159</v>
      </c>
      <c r="AT215" s="15" t="s">
        <v>155</v>
      </c>
      <c r="AU215" s="15" t="s">
        <v>90</v>
      </c>
      <c r="AY215" s="15" t="s">
        <v>153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5" t="s">
        <v>88</v>
      </c>
      <c r="BK215" s="187">
        <f>ROUND(I215*H215,2)</f>
        <v>0</v>
      </c>
      <c r="BL215" s="15" t="s">
        <v>159</v>
      </c>
      <c r="BM215" s="15" t="s">
        <v>558</v>
      </c>
    </row>
    <row r="216" spans="2:65" s="1" customFormat="1" ht="19.5">
      <c r="B216" s="33"/>
      <c r="C216" s="34"/>
      <c r="D216" s="188" t="s">
        <v>161</v>
      </c>
      <c r="E216" s="34"/>
      <c r="F216" s="189" t="s">
        <v>559</v>
      </c>
      <c r="G216" s="34"/>
      <c r="H216" s="34"/>
      <c r="I216" s="103"/>
      <c r="J216" s="34"/>
      <c r="K216" s="34"/>
      <c r="L216" s="37"/>
      <c r="M216" s="190"/>
      <c r="N216" s="59"/>
      <c r="O216" s="59"/>
      <c r="P216" s="59"/>
      <c r="Q216" s="59"/>
      <c r="R216" s="59"/>
      <c r="S216" s="59"/>
      <c r="T216" s="60"/>
      <c r="AT216" s="15" t="s">
        <v>161</v>
      </c>
      <c r="AU216" s="15" t="s">
        <v>90</v>
      </c>
    </row>
    <row r="217" spans="2:65" s="11" customFormat="1" ht="11.25">
      <c r="B217" s="191"/>
      <c r="C217" s="192"/>
      <c r="D217" s="188" t="s">
        <v>163</v>
      </c>
      <c r="E217" s="193" t="s">
        <v>41</v>
      </c>
      <c r="F217" s="194" t="s">
        <v>279</v>
      </c>
      <c r="G217" s="192"/>
      <c r="H217" s="195">
        <v>15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163</v>
      </c>
      <c r="AU217" s="201" t="s">
        <v>90</v>
      </c>
      <c r="AV217" s="11" t="s">
        <v>90</v>
      </c>
      <c r="AW217" s="11" t="s">
        <v>42</v>
      </c>
      <c r="AX217" s="11" t="s">
        <v>88</v>
      </c>
      <c r="AY217" s="201" t="s">
        <v>153</v>
      </c>
    </row>
    <row r="218" spans="2:65" s="1" customFormat="1" ht="16.5" customHeight="1">
      <c r="B218" s="33"/>
      <c r="C218" s="176" t="s">
        <v>375</v>
      </c>
      <c r="D218" s="176" t="s">
        <v>155</v>
      </c>
      <c r="E218" s="177" t="s">
        <v>560</v>
      </c>
      <c r="F218" s="178" t="s">
        <v>561</v>
      </c>
      <c r="G218" s="179" t="s">
        <v>112</v>
      </c>
      <c r="H218" s="180">
        <v>41</v>
      </c>
      <c r="I218" s="181"/>
      <c r="J218" s="182">
        <f>ROUND(I218*H218,2)</f>
        <v>0</v>
      </c>
      <c r="K218" s="178" t="s">
        <v>158</v>
      </c>
      <c r="L218" s="37"/>
      <c r="M218" s="183" t="s">
        <v>41</v>
      </c>
      <c r="N218" s="184" t="s">
        <v>51</v>
      </c>
      <c r="O218" s="59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AR218" s="15" t="s">
        <v>159</v>
      </c>
      <c r="AT218" s="15" t="s">
        <v>155</v>
      </c>
      <c r="AU218" s="15" t="s">
        <v>90</v>
      </c>
      <c r="AY218" s="15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5" t="s">
        <v>88</v>
      </c>
      <c r="BK218" s="187">
        <f>ROUND(I218*H218,2)</f>
        <v>0</v>
      </c>
      <c r="BL218" s="15" t="s">
        <v>159</v>
      </c>
      <c r="BM218" s="15" t="s">
        <v>562</v>
      </c>
    </row>
    <row r="219" spans="2:65" s="1" customFormat="1" ht="11.25">
      <c r="B219" s="33"/>
      <c r="C219" s="34"/>
      <c r="D219" s="188" t="s">
        <v>161</v>
      </c>
      <c r="E219" s="34"/>
      <c r="F219" s="189" t="s">
        <v>563</v>
      </c>
      <c r="G219" s="34"/>
      <c r="H219" s="34"/>
      <c r="I219" s="103"/>
      <c r="J219" s="34"/>
      <c r="K219" s="34"/>
      <c r="L219" s="37"/>
      <c r="M219" s="190"/>
      <c r="N219" s="59"/>
      <c r="O219" s="59"/>
      <c r="P219" s="59"/>
      <c r="Q219" s="59"/>
      <c r="R219" s="59"/>
      <c r="S219" s="59"/>
      <c r="T219" s="60"/>
      <c r="AT219" s="15" t="s">
        <v>161</v>
      </c>
      <c r="AU219" s="15" t="s">
        <v>90</v>
      </c>
    </row>
    <row r="220" spans="2:65" s="11" customFormat="1" ht="11.25">
      <c r="B220" s="191"/>
      <c r="C220" s="192"/>
      <c r="D220" s="188" t="s">
        <v>163</v>
      </c>
      <c r="E220" s="193" t="s">
        <v>41</v>
      </c>
      <c r="F220" s="194" t="s">
        <v>564</v>
      </c>
      <c r="G220" s="192"/>
      <c r="H220" s="195">
        <v>41</v>
      </c>
      <c r="I220" s="196"/>
      <c r="J220" s="192"/>
      <c r="K220" s="192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163</v>
      </c>
      <c r="AU220" s="201" t="s">
        <v>90</v>
      </c>
      <c r="AV220" s="11" t="s">
        <v>90</v>
      </c>
      <c r="AW220" s="11" t="s">
        <v>42</v>
      </c>
      <c r="AX220" s="11" t="s">
        <v>80</v>
      </c>
      <c r="AY220" s="201" t="s">
        <v>153</v>
      </c>
    </row>
    <row r="221" spans="2:65" s="12" customFormat="1" ht="11.25">
      <c r="B221" s="202"/>
      <c r="C221" s="203"/>
      <c r="D221" s="188" t="s">
        <v>163</v>
      </c>
      <c r="E221" s="204" t="s">
        <v>41</v>
      </c>
      <c r="F221" s="205" t="s">
        <v>165</v>
      </c>
      <c r="G221" s="203"/>
      <c r="H221" s="206">
        <v>41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163</v>
      </c>
      <c r="AU221" s="212" t="s">
        <v>90</v>
      </c>
      <c r="AV221" s="12" t="s">
        <v>159</v>
      </c>
      <c r="AW221" s="12" t="s">
        <v>42</v>
      </c>
      <c r="AX221" s="12" t="s">
        <v>88</v>
      </c>
      <c r="AY221" s="212" t="s">
        <v>153</v>
      </c>
    </row>
    <row r="222" spans="2:65" s="1" customFormat="1" ht="16.5" customHeight="1">
      <c r="B222" s="33"/>
      <c r="C222" s="176" t="s">
        <v>381</v>
      </c>
      <c r="D222" s="176" t="s">
        <v>155</v>
      </c>
      <c r="E222" s="177" t="s">
        <v>565</v>
      </c>
      <c r="F222" s="178" t="s">
        <v>566</v>
      </c>
      <c r="G222" s="179" t="s">
        <v>168</v>
      </c>
      <c r="H222" s="180">
        <v>1</v>
      </c>
      <c r="I222" s="181"/>
      <c r="J222" s="182">
        <f>ROUND(I222*H222,2)</f>
        <v>0</v>
      </c>
      <c r="K222" s="178" t="s">
        <v>332</v>
      </c>
      <c r="L222" s="37"/>
      <c r="M222" s="183" t="s">
        <v>41</v>
      </c>
      <c r="N222" s="184" t="s">
        <v>51</v>
      </c>
      <c r="O222" s="59"/>
      <c r="P222" s="185">
        <f>O222*H222</f>
        <v>0</v>
      </c>
      <c r="Q222" s="185">
        <v>9.7197499999999994</v>
      </c>
      <c r="R222" s="185">
        <f>Q222*H222</f>
        <v>9.7197499999999994</v>
      </c>
      <c r="S222" s="185">
        <v>0</v>
      </c>
      <c r="T222" s="186">
        <f>S222*H222</f>
        <v>0</v>
      </c>
      <c r="AR222" s="15" t="s">
        <v>159</v>
      </c>
      <c r="AT222" s="15" t="s">
        <v>155</v>
      </c>
      <c r="AU222" s="15" t="s">
        <v>90</v>
      </c>
      <c r="AY222" s="15" t="s">
        <v>153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5" t="s">
        <v>88</v>
      </c>
      <c r="BK222" s="187">
        <f>ROUND(I222*H222,2)</f>
        <v>0</v>
      </c>
      <c r="BL222" s="15" t="s">
        <v>159</v>
      </c>
      <c r="BM222" s="15" t="s">
        <v>567</v>
      </c>
    </row>
    <row r="223" spans="2:65" s="1" customFormat="1" ht="11.25">
      <c r="B223" s="33"/>
      <c r="C223" s="34"/>
      <c r="D223" s="188" t="s">
        <v>161</v>
      </c>
      <c r="E223" s="34"/>
      <c r="F223" s="189" t="s">
        <v>568</v>
      </c>
      <c r="G223" s="34"/>
      <c r="H223" s="34"/>
      <c r="I223" s="103"/>
      <c r="J223" s="34"/>
      <c r="K223" s="34"/>
      <c r="L223" s="37"/>
      <c r="M223" s="190"/>
      <c r="N223" s="59"/>
      <c r="O223" s="59"/>
      <c r="P223" s="59"/>
      <c r="Q223" s="59"/>
      <c r="R223" s="59"/>
      <c r="S223" s="59"/>
      <c r="T223" s="60"/>
      <c r="AT223" s="15" t="s">
        <v>161</v>
      </c>
      <c r="AU223" s="15" t="s">
        <v>90</v>
      </c>
    </row>
    <row r="224" spans="2:65" s="1" customFormat="1" ht="16.5" customHeight="1">
      <c r="B224" s="33"/>
      <c r="C224" s="217" t="s">
        <v>569</v>
      </c>
      <c r="D224" s="217" t="s">
        <v>439</v>
      </c>
      <c r="E224" s="218" t="s">
        <v>570</v>
      </c>
      <c r="F224" s="219" t="s">
        <v>571</v>
      </c>
      <c r="G224" s="220" t="s">
        <v>168</v>
      </c>
      <c r="H224" s="221">
        <v>1</v>
      </c>
      <c r="I224" s="222"/>
      <c r="J224" s="223">
        <f>ROUND(I224*H224,2)</f>
        <v>0</v>
      </c>
      <c r="K224" s="219" t="s">
        <v>158</v>
      </c>
      <c r="L224" s="224"/>
      <c r="M224" s="225" t="s">
        <v>41</v>
      </c>
      <c r="N224" s="226" t="s">
        <v>51</v>
      </c>
      <c r="O224" s="59"/>
      <c r="P224" s="185">
        <f>O224*H224</f>
        <v>0</v>
      </c>
      <c r="Q224" s="185">
        <v>0.58499999999999996</v>
      </c>
      <c r="R224" s="185">
        <f>Q224*H224</f>
        <v>0.58499999999999996</v>
      </c>
      <c r="S224" s="185">
        <v>0</v>
      </c>
      <c r="T224" s="186">
        <f>S224*H224</f>
        <v>0</v>
      </c>
      <c r="AR224" s="15" t="s">
        <v>201</v>
      </c>
      <c r="AT224" s="15" t="s">
        <v>439</v>
      </c>
      <c r="AU224" s="15" t="s">
        <v>90</v>
      </c>
      <c r="AY224" s="15" t="s">
        <v>153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5" t="s">
        <v>88</v>
      </c>
      <c r="BK224" s="187">
        <f>ROUND(I224*H224,2)</f>
        <v>0</v>
      </c>
      <c r="BL224" s="15" t="s">
        <v>159</v>
      </c>
      <c r="BM224" s="15" t="s">
        <v>572</v>
      </c>
    </row>
    <row r="225" spans="2:65" s="1" customFormat="1" ht="11.25">
      <c r="B225" s="33"/>
      <c r="C225" s="34"/>
      <c r="D225" s="188" t="s">
        <v>161</v>
      </c>
      <c r="E225" s="34"/>
      <c r="F225" s="189" t="s">
        <v>571</v>
      </c>
      <c r="G225" s="34"/>
      <c r="H225" s="34"/>
      <c r="I225" s="103"/>
      <c r="J225" s="34"/>
      <c r="K225" s="34"/>
      <c r="L225" s="37"/>
      <c r="M225" s="190"/>
      <c r="N225" s="59"/>
      <c r="O225" s="59"/>
      <c r="P225" s="59"/>
      <c r="Q225" s="59"/>
      <c r="R225" s="59"/>
      <c r="S225" s="59"/>
      <c r="T225" s="60"/>
      <c r="AT225" s="15" t="s">
        <v>161</v>
      </c>
      <c r="AU225" s="15" t="s">
        <v>90</v>
      </c>
    </row>
    <row r="226" spans="2:65" s="1" customFormat="1" ht="16.5" customHeight="1">
      <c r="B226" s="33"/>
      <c r="C226" s="176" t="s">
        <v>573</v>
      </c>
      <c r="D226" s="176" t="s">
        <v>155</v>
      </c>
      <c r="E226" s="177" t="s">
        <v>574</v>
      </c>
      <c r="F226" s="178" t="s">
        <v>575</v>
      </c>
      <c r="G226" s="179" t="s">
        <v>120</v>
      </c>
      <c r="H226" s="180">
        <v>0.5</v>
      </c>
      <c r="I226" s="181"/>
      <c r="J226" s="182">
        <f>ROUND(I226*H226,2)</f>
        <v>0</v>
      </c>
      <c r="K226" s="178" t="s">
        <v>332</v>
      </c>
      <c r="L226" s="37"/>
      <c r="M226" s="183" t="s">
        <v>41</v>
      </c>
      <c r="N226" s="184" t="s">
        <v>51</v>
      </c>
      <c r="O226" s="59"/>
      <c r="P226" s="185">
        <f>O226*H226</f>
        <v>0</v>
      </c>
      <c r="Q226" s="185">
        <v>1.964</v>
      </c>
      <c r="R226" s="185">
        <f>Q226*H226</f>
        <v>0.98199999999999998</v>
      </c>
      <c r="S226" s="185">
        <v>0</v>
      </c>
      <c r="T226" s="186">
        <f>S226*H226</f>
        <v>0</v>
      </c>
      <c r="AR226" s="15" t="s">
        <v>159</v>
      </c>
      <c r="AT226" s="15" t="s">
        <v>155</v>
      </c>
      <c r="AU226" s="15" t="s">
        <v>90</v>
      </c>
      <c r="AY226" s="15" t="s">
        <v>153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5" t="s">
        <v>88</v>
      </c>
      <c r="BK226" s="187">
        <f>ROUND(I226*H226,2)</f>
        <v>0</v>
      </c>
      <c r="BL226" s="15" t="s">
        <v>159</v>
      </c>
      <c r="BM226" s="15" t="s">
        <v>576</v>
      </c>
    </row>
    <row r="227" spans="2:65" s="1" customFormat="1" ht="11.25">
      <c r="B227" s="33"/>
      <c r="C227" s="34"/>
      <c r="D227" s="188" t="s">
        <v>161</v>
      </c>
      <c r="E227" s="34"/>
      <c r="F227" s="189" t="s">
        <v>577</v>
      </c>
      <c r="G227" s="34"/>
      <c r="H227" s="34"/>
      <c r="I227" s="103"/>
      <c r="J227" s="34"/>
      <c r="K227" s="34"/>
      <c r="L227" s="37"/>
      <c r="M227" s="190"/>
      <c r="N227" s="59"/>
      <c r="O227" s="59"/>
      <c r="P227" s="59"/>
      <c r="Q227" s="59"/>
      <c r="R227" s="59"/>
      <c r="S227" s="59"/>
      <c r="T227" s="60"/>
      <c r="AT227" s="15" t="s">
        <v>161</v>
      </c>
      <c r="AU227" s="15" t="s">
        <v>90</v>
      </c>
    </row>
    <row r="228" spans="2:65" s="10" customFormat="1" ht="22.9" customHeight="1">
      <c r="B228" s="160"/>
      <c r="C228" s="161"/>
      <c r="D228" s="162" t="s">
        <v>79</v>
      </c>
      <c r="E228" s="174" t="s">
        <v>335</v>
      </c>
      <c r="F228" s="174" t="s">
        <v>336</v>
      </c>
      <c r="G228" s="161"/>
      <c r="H228" s="161"/>
      <c r="I228" s="164"/>
      <c r="J228" s="175">
        <f>BK228</f>
        <v>0</v>
      </c>
      <c r="K228" s="161"/>
      <c r="L228" s="166"/>
      <c r="M228" s="167"/>
      <c r="N228" s="168"/>
      <c r="O228" s="168"/>
      <c r="P228" s="169">
        <f>SUM(P229:P238)</f>
        <v>0</v>
      </c>
      <c r="Q228" s="168"/>
      <c r="R228" s="169">
        <f>SUM(R229:R238)</f>
        <v>0</v>
      </c>
      <c r="S228" s="168"/>
      <c r="T228" s="170">
        <f>SUM(T229:T238)</f>
        <v>0</v>
      </c>
      <c r="AR228" s="171" t="s">
        <v>88</v>
      </c>
      <c r="AT228" s="172" t="s">
        <v>79</v>
      </c>
      <c r="AU228" s="172" t="s">
        <v>88</v>
      </c>
      <c r="AY228" s="171" t="s">
        <v>153</v>
      </c>
      <c r="BK228" s="173">
        <f>SUM(BK229:BK238)</f>
        <v>0</v>
      </c>
    </row>
    <row r="229" spans="2:65" s="1" customFormat="1" ht="16.5" customHeight="1">
      <c r="B229" s="33"/>
      <c r="C229" s="176" t="s">
        <v>578</v>
      </c>
      <c r="D229" s="176" t="s">
        <v>155</v>
      </c>
      <c r="E229" s="177" t="s">
        <v>338</v>
      </c>
      <c r="F229" s="178" t="s">
        <v>339</v>
      </c>
      <c r="G229" s="179" t="s">
        <v>340</v>
      </c>
      <c r="H229" s="180">
        <v>1.208</v>
      </c>
      <c r="I229" s="181"/>
      <c r="J229" s="182">
        <f>ROUND(I229*H229,2)</f>
        <v>0</v>
      </c>
      <c r="K229" s="178" t="s">
        <v>158</v>
      </c>
      <c r="L229" s="37"/>
      <c r="M229" s="183" t="s">
        <v>41</v>
      </c>
      <c r="N229" s="184" t="s">
        <v>51</v>
      </c>
      <c r="O229" s="59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AR229" s="15" t="s">
        <v>159</v>
      </c>
      <c r="AT229" s="15" t="s">
        <v>155</v>
      </c>
      <c r="AU229" s="15" t="s">
        <v>90</v>
      </c>
      <c r="AY229" s="15" t="s">
        <v>153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5" t="s">
        <v>88</v>
      </c>
      <c r="BK229" s="187">
        <f>ROUND(I229*H229,2)</f>
        <v>0</v>
      </c>
      <c r="BL229" s="15" t="s">
        <v>159</v>
      </c>
      <c r="BM229" s="15" t="s">
        <v>579</v>
      </c>
    </row>
    <row r="230" spans="2:65" s="1" customFormat="1" ht="11.25">
      <c r="B230" s="33"/>
      <c r="C230" s="34"/>
      <c r="D230" s="188" t="s">
        <v>161</v>
      </c>
      <c r="E230" s="34"/>
      <c r="F230" s="189" t="s">
        <v>342</v>
      </c>
      <c r="G230" s="34"/>
      <c r="H230" s="34"/>
      <c r="I230" s="103"/>
      <c r="J230" s="34"/>
      <c r="K230" s="34"/>
      <c r="L230" s="37"/>
      <c r="M230" s="190"/>
      <c r="N230" s="59"/>
      <c r="O230" s="59"/>
      <c r="P230" s="59"/>
      <c r="Q230" s="59"/>
      <c r="R230" s="59"/>
      <c r="S230" s="59"/>
      <c r="T230" s="60"/>
      <c r="AT230" s="15" t="s">
        <v>161</v>
      </c>
      <c r="AU230" s="15" t="s">
        <v>90</v>
      </c>
    </row>
    <row r="231" spans="2:65" s="11" customFormat="1" ht="11.25">
      <c r="B231" s="191"/>
      <c r="C231" s="192"/>
      <c r="D231" s="188" t="s">
        <v>163</v>
      </c>
      <c r="E231" s="193" t="s">
        <v>41</v>
      </c>
      <c r="F231" s="194" t="s">
        <v>580</v>
      </c>
      <c r="G231" s="192"/>
      <c r="H231" s="195">
        <v>1.208</v>
      </c>
      <c r="I231" s="196"/>
      <c r="J231" s="192"/>
      <c r="K231" s="192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163</v>
      </c>
      <c r="AU231" s="201" t="s">
        <v>90</v>
      </c>
      <c r="AV231" s="11" t="s">
        <v>90</v>
      </c>
      <c r="AW231" s="11" t="s">
        <v>42</v>
      </c>
      <c r="AX231" s="11" t="s">
        <v>80</v>
      </c>
      <c r="AY231" s="201" t="s">
        <v>153</v>
      </c>
    </row>
    <row r="232" spans="2:65" s="12" customFormat="1" ht="11.25">
      <c r="B232" s="202"/>
      <c r="C232" s="203"/>
      <c r="D232" s="188" t="s">
        <v>163</v>
      </c>
      <c r="E232" s="204" t="s">
        <v>344</v>
      </c>
      <c r="F232" s="205" t="s">
        <v>165</v>
      </c>
      <c r="G232" s="203"/>
      <c r="H232" s="206">
        <v>1.208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163</v>
      </c>
      <c r="AU232" s="212" t="s">
        <v>90</v>
      </c>
      <c r="AV232" s="12" t="s">
        <v>159</v>
      </c>
      <c r="AW232" s="12" t="s">
        <v>42</v>
      </c>
      <c r="AX232" s="12" t="s">
        <v>88</v>
      </c>
      <c r="AY232" s="212" t="s">
        <v>153</v>
      </c>
    </row>
    <row r="233" spans="2:65" s="1" customFormat="1" ht="16.5" customHeight="1">
      <c r="B233" s="33"/>
      <c r="C233" s="176" t="s">
        <v>581</v>
      </c>
      <c r="D233" s="176" t="s">
        <v>155</v>
      </c>
      <c r="E233" s="177" t="s">
        <v>346</v>
      </c>
      <c r="F233" s="178" t="s">
        <v>347</v>
      </c>
      <c r="G233" s="179" t="s">
        <v>340</v>
      </c>
      <c r="H233" s="180">
        <v>19.327999999999999</v>
      </c>
      <c r="I233" s="181"/>
      <c r="J233" s="182">
        <f>ROUND(I233*H233,2)</f>
        <v>0</v>
      </c>
      <c r="K233" s="178" t="s">
        <v>158</v>
      </c>
      <c r="L233" s="37"/>
      <c r="M233" s="183" t="s">
        <v>41</v>
      </c>
      <c r="N233" s="184" t="s">
        <v>51</v>
      </c>
      <c r="O233" s="59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AR233" s="15" t="s">
        <v>159</v>
      </c>
      <c r="AT233" s="15" t="s">
        <v>155</v>
      </c>
      <c r="AU233" s="15" t="s">
        <v>90</v>
      </c>
      <c r="AY233" s="15" t="s">
        <v>153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5" t="s">
        <v>88</v>
      </c>
      <c r="BK233" s="187">
        <f>ROUND(I233*H233,2)</f>
        <v>0</v>
      </c>
      <c r="BL233" s="15" t="s">
        <v>159</v>
      </c>
      <c r="BM233" s="15" t="s">
        <v>582</v>
      </c>
    </row>
    <row r="234" spans="2:65" s="1" customFormat="1" ht="19.5">
      <c r="B234" s="33"/>
      <c r="C234" s="34"/>
      <c r="D234" s="188" t="s">
        <v>161</v>
      </c>
      <c r="E234" s="34"/>
      <c r="F234" s="189" t="s">
        <v>349</v>
      </c>
      <c r="G234" s="34"/>
      <c r="H234" s="34"/>
      <c r="I234" s="103"/>
      <c r="J234" s="34"/>
      <c r="K234" s="34"/>
      <c r="L234" s="37"/>
      <c r="M234" s="190"/>
      <c r="N234" s="59"/>
      <c r="O234" s="59"/>
      <c r="P234" s="59"/>
      <c r="Q234" s="59"/>
      <c r="R234" s="59"/>
      <c r="S234" s="59"/>
      <c r="T234" s="60"/>
      <c r="AT234" s="15" t="s">
        <v>161</v>
      </c>
      <c r="AU234" s="15" t="s">
        <v>90</v>
      </c>
    </row>
    <row r="235" spans="2:65" s="11" customFormat="1" ht="11.25">
      <c r="B235" s="191"/>
      <c r="C235" s="192"/>
      <c r="D235" s="188" t="s">
        <v>163</v>
      </c>
      <c r="E235" s="193" t="s">
        <v>41</v>
      </c>
      <c r="F235" s="194" t="s">
        <v>350</v>
      </c>
      <c r="G235" s="192"/>
      <c r="H235" s="195">
        <v>19.327999999999999</v>
      </c>
      <c r="I235" s="196"/>
      <c r="J235" s="192"/>
      <c r="K235" s="192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163</v>
      </c>
      <c r="AU235" s="201" t="s">
        <v>90</v>
      </c>
      <c r="AV235" s="11" t="s">
        <v>90</v>
      </c>
      <c r="AW235" s="11" t="s">
        <v>42</v>
      </c>
      <c r="AX235" s="11" t="s">
        <v>88</v>
      </c>
      <c r="AY235" s="201" t="s">
        <v>153</v>
      </c>
    </row>
    <row r="236" spans="2:65" s="1" customFormat="1" ht="16.5" customHeight="1">
      <c r="B236" s="33"/>
      <c r="C236" s="176" t="s">
        <v>583</v>
      </c>
      <c r="D236" s="176" t="s">
        <v>155</v>
      </c>
      <c r="E236" s="177" t="s">
        <v>364</v>
      </c>
      <c r="F236" s="178" t="s">
        <v>365</v>
      </c>
      <c r="G236" s="179" t="s">
        <v>340</v>
      </c>
      <c r="H236" s="180">
        <v>1.208</v>
      </c>
      <c r="I236" s="181"/>
      <c r="J236" s="182">
        <f>ROUND(I236*H236,2)</f>
        <v>0</v>
      </c>
      <c r="K236" s="178" t="s">
        <v>158</v>
      </c>
      <c r="L236" s="37"/>
      <c r="M236" s="183" t="s">
        <v>41</v>
      </c>
      <c r="N236" s="184" t="s">
        <v>51</v>
      </c>
      <c r="O236" s="59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AR236" s="15" t="s">
        <v>159</v>
      </c>
      <c r="AT236" s="15" t="s">
        <v>155</v>
      </c>
      <c r="AU236" s="15" t="s">
        <v>90</v>
      </c>
      <c r="AY236" s="15" t="s">
        <v>153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5" t="s">
        <v>88</v>
      </c>
      <c r="BK236" s="187">
        <f>ROUND(I236*H236,2)</f>
        <v>0</v>
      </c>
      <c r="BL236" s="15" t="s">
        <v>159</v>
      </c>
      <c r="BM236" s="15" t="s">
        <v>584</v>
      </c>
    </row>
    <row r="237" spans="2:65" s="1" customFormat="1" ht="19.5">
      <c r="B237" s="33"/>
      <c r="C237" s="34"/>
      <c r="D237" s="188" t="s">
        <v>161</v>
      </c>
      <c r="E237" s="34"/>
      <c r="F237" s="189" t="s">
        <v>367</v>
      </c>
      <c r="G237" s="34"/>
      <c r="H237" s="34"/>
      <c r="I237" s="103"/>
      <c r="J237" s="34"/>
      <c r="K237" s="34"/>
      <c r="L237" s="37"/>
      <c r="M237" s="190"/>
      <c r="N237" s="59"/>
      <c r="O237" s="59"/>
      <c r="P237" s="59"/>
      <c r="Q237" s="59"/>
      <c r="R237" s="59"/>
      <c r="S237" s="59"/>
      <c r="T237" s="60"/>
      <c r="AT237" s="15" t="s">
        <v>161</v>
      </c>
      <c r="AU237" s="15" t="s">
        <v>90</v>
      </c>
    </row>
    <row r="238" spans="2:65" s="11" customFormat="1" ht="11.25">
      <c r="B238" s="191"/>
      <c r="C238" s="192"/>
      <c r="D238" s="188" t="s">
        <v>163</v>
      </c>
      <c r="E238" s="193" t="s">
        <v>41</v>
      </c>
      <c r="F238" s="194" t="s">
        <v>344</v>
      </c>
      <c r="G238" s="192"/>
      <c r="H238" s="195">
        <v>1.208</v>
      </c>
      <c r="I238" s="196"/>
      <c r="J238" s="192"/>
      <c r="K238" s="192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163</v>
      </c>
      <c r="AU238" s="201" t="s">
        <v>90</v>
      </c>
      <c r="AV238" s="11" t="s">
        <v>90</v>
      </c>
      <c r="AW238" s="11" t="s">
        <v>42</v>
      </c>
      <c r="AX238" s="11" t="s">
        <v>88</v>
      </c>
      <c r="AY238" s="201" t="s">
        <v>153</v>
      </c>
    </row>
    <row r="239" spans="2:65" s="10" customFormat="1" ht="22.9" customHeight="1">
      <c r="B239" s="160"/>
      <c r="C239" s="161"/>
      <c r="D239" s="162" t="s">
        <v>79</v>
      </c>
      <c r="E239" s="174" t="s">
        <v>585</v>
      </c>
      <c r="F239" s="174" t="s">
        <v>586</v>
      </c>
      <c r="G239" s="161"/>
      <c r="H239" s="161"/>
      <c r="I239" s="164"/>
      <c r="J239" s="175">
        <f>BK239</f>
        <v>0</v>
      </c>
      <c r="K239" s="161"/>
      <c r="L239" s="166"/>
      <c r="M239" s="167"/>
      <c r="N239" s="168"/>
      <c r="O239" s="168"/>
      <c r="P239" s="169">
        <f>SUM(P240:P241)</f>
        <v>0</v>
      </c>
      <c r="Q239" s="168"/>
      <c r="R239" s="169">
        <f>SUM(R240:R241)</f>
        <v>0</v>
      </c>
      <c r="S239" s="168"/>
      <c r="T239" s="170">
        <f>SUM(T240:T241)</f>
        <v>0</v>
      </c>
      <c r="AR239" s="171" t="s">
        <v>88</v>
      </c>
      <c r="AT239" s="172" t="s">
        <v>79</v>
      </c>
      <c r="AU239" s="172" t="s">
        <v>88</v>
      </c>
      <c r="AY239" s="171" t="s">
        <v>153</v>
      </c>
      <c r="BK239" s="173">
        <f>SUM(BK240:BK241)</f>
        <v>0</v>
      </c>
    </row>
    <row r="240" spans="2:65" s="1" customFormat="1" ht="16.5" customHeight="1">
      <c r="B240" s="33"/>
      <c r="C240" s="176" t="s">
        <v>587</v>
      </c>
      <c r="D240" s="176" t="s">
        <v>155</v>
      </c>
      <c r="E240" s="177" t="s">
        <v>588</v>
      </c>
      <c r="F240" s="178" t="s">
        <v>589</v>
      </c>
      <c r="G240" s="179" t="s">
        <v>340</v>
      </c>
      <c r="H240" s="180">
        <v>39.375</v>
      </c>
      <c r="I240" s="181"/>
      <c r="J240" s="182">
        <f>ROUND(I240*H240,2)</f>
        <v>0</v>
      </c>
      <c r="K240" s="178" t="s">
        <v>158</v>
      </c>
      <c r="L240" s="37"/>
      <c r="M240" s="183" t="s">
        <v>41</v>
      </c>
      <c r="N240" s="184" t="s">
        <v>51</v>
      </c>
      <c r="O240" s="59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AR240" s="15" t="s">
        <v>159</v>
      </c>
      <c r="AT240" s="15" t="s">
        <v>155</v>
      </c>
      <c r="AU240" s="15" t="s">
        <v>90</v>
      </c>
      <c r="AY240" s="15" t="s">
        <v>153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5" t="s">
        <v>88</v>
      </c>
      <c r="BK240" s="187">
        <f>ROUND(I240*H240,2)</f>
        <v>0</v>
      </c>
      <c r="BL240" s="15" t="s">
        <v>159</v>
      </c>
      <c r="BM240" s="15" t="s">
        <v>590</v>
      </c>
    </row>
    <row r="241" spans="2:65" s="1" customFormat="1" ht="19.5">
      <c r="B241" s="33"/>
      <c r="C241" s="34"/>
      <c r="D241" s="188" t="s">
        <v>161</v>
      </c>
      <c r="E241" s="34"/>
      <c r="F241" s="189" t="s">
        <v>591</v>
      </c>
      <c r="G241" s="34"/>
      <c r="H241" s="34"/>
      <c r="I241" s="103"/>
      <c r="J241" s="34"/>
      <c r="K241" s="34"/>
      <c r="L241" s="37"/>
      <c r="M241" s="190"/>
      <c r="N241" s="59"/>
      <c r="O241" s="59"/>
      <c r="P241" s="59"/>
      <c r="Q241" s="59"/>
      <c r="R241" s="59"/>
      <c r="S241" s="59"/>
      <c r="T241" s="60"/>
      <c r="AT241" s="15" t="s">
        <v>161</v>
      </c>
      <c r="AU241" s="15" t="s">
        <v>90</v>
      </c>
    </row>
    <row r="242" spans="2:65" s="10" customFormat="1" ht="25.9" customHeight="1">
      <c r="B242" s="160"/>
      <c r="C242" s="161"/>
      <c r="D242" s="162" t="s">
        <v>79</v>
      </c>
      <c r="E242" s="163" t="s">
        <v>592</v>
      </c>
      <c r="F242" s="163" t="s">
        <v>593</v>
      </c>
      <c r="G242" s="161"/>
      <c r="H242" s="161"/>
      <c r="I242" s="164"/>
      <c r="J242" s="165">
        <f>BK242</f>
        <v>0</v>
      </c>
      <c r="K242" s="161"/>
      <c r="L242" s="166"/>
      <c r="M242" s="167"/>
      <c r="N242" s="168"/>
      <c r="O242" s="168"/>
      <c r="P242" s="169">
        <f>P243</f>
        <v>0</v>
      </c>
      <c r="Q242" s="168"/>
      <c r="R242" s="169">
        <f>R243</f>
        <v>4.1399999999999996E-3</v>
      </c>
      <c r="S242" s="168"/>
      <c r="T242" s="170">
        <f>T243</f>
        <v>0</v>
      </c>
      <c r="AR242" s="171" t="s">
        <v>90</v>
      </c>
      <c r="AT242" s="172" t="s">
        <v>79</v>
      </c>
      <c r="AU242" s="172" t="s">
        <v>80</v>
      </c>
      <c r="AY242" s="171" t="s">
        <v>153</v>
      </c>
      <c r="BK242" s="173">
        <f>BK243</f>
        <v>0</v>
      </c>
    </row>
    <row r="243" spans="2:65" s="10" customFormat="1" ht="22.9" customHeight="1">
      <c r="B243" s="160"/>
      <c r="C243" s="161"/>
      <c r="D243" s="162" t="s">
        <v>79</v>
      </c>
      <c r="E243" s="174" t="s">
        <v>594</v>
      </c>
      <c r="F243" s="174" t="s">
        <v>595</v>
      </c>
      <c r="G243" s="161"/>
      <c r="H243" s="161"/>
      <c r="I243" s="164"/>
      <c r="J243" s="175">
        <f>BK243</f>
        <v>0</v>
      </c>
      <c r="K243" s="161"/>
      <c r="L243" s="166"/>
      <c r="M243" s="167"/>
      <c r="N243" s="168"/>
      <c r="O243" s="168"/>
      <c r="P243" s="169">
        <f>SUM(P244:P248)</f>
        <v>0</v>
      </c>
      <c r="Q243" s="168"/>
      <c r="R243" s="169">
        <f>SUM(R244:R248)</f>
        <v>4.1399999999999996E-3</v>
      </c>
      <c r="S243" s="168"/>
      <c r="T243" s="170">
        <f>SUM(T244:T248)</f>
        <v>0</v>
      </c>
      <c r="AR243" s="171" t="s">
        <v>90</v>
      </c>
      <c r="AT243" s="172" t="s">
        <v>79</v>
      </c>
      <c r="AU243" s="172" t="s">
        <v>88</v>
      </c>
      <c r="AY243" s="171" t="s">
        <v>153</v>
      </c>
      <c r="BK243" s="173">
        <f>SUM(BK244:BK248)</f>
        <v>0</v>
      </c>
    </row>
    <row r="244" spans="2:65" s="1" customFormat="1" ht="16.5" customHeight="1">
      <c r="B244" s="33"/>
      <c r="C244" s="176" t="s">
        <v>596</v>
      </c>
      <c r="D244" s="176" t="s">
        <v>155</v>
      </c>
      <c r="E244" s="177" t="s">
        <v>597</v>
      </c>
      <c r="F244" s="178" t="s">
        <v>598</v>
      </c>
      <c r="G244" s="179" t="s">
        <v>112</v>
      </c>
      <c r="H244" s="180">
        <v>6</v>
      </c>
      <c r="I244" s="181"/>
      <c r="J244" s="182">
        <f>ROUND(I244*H244,2)</f>
        <v>0</v>
      </c>
      <c r="K244" s="178" t="s">
        <v>158</v>
      </c>
      <c r="L244" s="37"/>
      <c r="M244" s="183" t="s">
        <v>41</v>
      </c>
      <c r="N244" s="184" t="s">
        <v>51</v>
      </c>
      <c r="O244" s="59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AR244" s="15" t="s">
        <v>248</v>
      </c>
      <c r="AT244" s="15" t="s">
        <v>155</v>
      </c>
      <c r="AU244" s="15" t="s">
        <v>90</v>
      </c>
      <c r="AY244" s="15" t="s">
        <v>153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5" t="s">
        <v>88</v>
      </c>
      <c r="BK244" s="187">
        <f>ROUND(I244*H244,2)</f>
        <v>0</v>
      </c>
      <c r="BL244" s="15" t="s">
        <v>248</v>
      </c>
      <c r="BM244" s="15" t="s">
        <v>599</v>
      </c>
    </row>
    <row r="245" spans="2:65" s="1" customFormat="1" ht="19.5">
      <c r="B245" s="33"/>
      <c r="C245" s="34"/>
      <c r="D245" s="188" t="s">
        <v>161</v>
      </c>
      <c r="E245" s="34"/>
      <c r="F245" s="189" t="s">
        <v>600</v>
      </c>
      <c r="G245" s="34"/>
      <c r="H245" s="34"/>
      <c r="I245" s="103"/>
      <c r="J245" s="34"/>
      <c r="K245" s="34"/>
      <c r="L245" s="37"/>
      <c r="M245" s="190"/>
      <c r="N245" s="59"/>
      <c r="O245" s="59"/>
      <c r="P245" s="59"/>
      <c r="Q245" s="59"/>
      <c r="R245" s="59"/>
      <c r="S245" s="59"/>
      <c r="T245" s="60"/>
      <c r="AT245" s="15" t="s">
        <v>161</v>
      </c>
      <c r="AU245" s="15" t="s">
        <v>90</v>
      </c>
    </row>
    <row r="246" spans="2:65" s="11" customFormat="1" ht="11.25">
      <c r="B246" s="191"/>
      <c r="C246" s="192"/>
      <c r="D246" s="188" t="s">
        <v>163</v>
      </c>
      <c r="E246" s="193" t="s">
        <v>41</v>
      </c>
      <c r="F246" s="194" t="s">
        <v>601</v>
      </c>
      <c r="G246" s="192"/>
      <c r="H246" s="195">
        <v>6</v>
      </c>
      <c r="I246" s="196"/>
      <c r="J246" s="192"/>
      <c r="K246" s="192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163</v>
      </c>
      <c r="AU246" s="201" t="s">
        <v>90</v>
      </c>
      <c r="AV246" s="11" t="s">
        <v>90</v>
      </c>
      <c r="AW246" s="11" t="s">
        <v>42</v>
      </c>
      <c r="AX246" s="11" t="s">
        <v>88</v>
      </c>
      <c r="AY246" s="201" t="s">
        <v>153</v>
      </c>
    </row>
    <row r="247" spans="2:65" s="1" customFormat="1" ht="16.5" customHeight="1">
      <c r="B247" s="33"/>
      <c r="C247" s="217" t="s">
        <v>602</v>
      </c>
      <c r="D247" s="217" t="s">
        <v>439</v>
      </c>
      <c r="E247" s="218" t="s">
        <v>603</v>
      </c>
      <c r="F247" s="219" t="s">
        <v>604</v>
      </c>
      <c r="G247" s="220" t="s">
        <v>112</v>
      </c>
      <c r="H247" s="221">
        <v>6</v>
      </c>
      <c r="I247" s="222"/>
      <c r="J247" s="223">
        <f>ROUND(I247*H247,2)</f>
        <v>0</v>
      </c>
      <c r="K247" s="219" t="s">
        <v>158</v>
      </c>
      <c r="L247" s="224"/>
      <c r="M247" s="225" t="s">
        <v>41</v>
      </c>
      <c r="N247" s="226" t="s">
        <v>51</v>
      </c>
      <c r="O247" s="59"/>
      <c r="P247" s="185">
        <f>O247*H247</f>
        <v>0</v>
      </c>
      <c r="Q247" s="185">
        <v>6.8999999999999997E-4</v>
      </c>
      <c r="R247" s="185">
        <f>Q247*H247</f>
        <v>4.1399999999999996E-3</v>
      </c>
      <c r="S247" s="185">
        <v>0</v>
      </c>
      <c r="T247" s="186">
        <f>S247*H247</f>
        <v>0</v>
      </c>
      <c r="AR247" s="15" t="s">
        <v>345</v>
      </c>
      <c r="AT247" s="15" t="s">
        <v>439</v>
      </c>
      <c r="AU247" s="15" t="s">
        <v>90</v>
      </c>
      <c r="AY247" s="15" t="s">
        <v>153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5" t="s">
        <v>88</v>
      </c>
      <c r="BK247" s="187">
        <f>ROUND(I247*H247,2)</f>
        <v>0</v>
      </c>
      <c r="BL247" s="15" t="s">
        <v>248</v>
      </c>
      <c r="BM247" s="15" t="s">
        <v>605</v>
      </c>
    </row>
    <row r="248" spans="2:65" s="1" customFormat="1" ht="11.25">
      <c r="B248" s="33"/>
      <c r="C248" s="34"/>
      <c r="D248" s="188" t="s">
        <v>161</v>
      </c>
      <c r="E248" s="34"/>
      <c r="F248" s="189" t="s">
        <v>604</v>
      </c>
      <c r="G248" s="34"/>
      <c r="H248" s="34"/>
      <c r="I248" s="103"/>
      <c r="J248" s="34"/>
      <c r="K248" s="34"/>
      <c r="L248" s="37"/>
      <c r="M248" s="237"/>
      <c r="N248" s="238"/>
      <c r="O248" s="238"/>
      <c r="P248" s="238"/>
      <c r="Q248" s="238"/>
      <c r="R248" s="238"/>
      <c r="S248" s="238"/>
      <c r="T248" s="239"/>
      <c r="AT248" s="15" t="s">
        <v>161</v>
      </c>
      <c r="AU248" s="15" t="s">
        <v>90</v>
      </c>
    </row>
    <row r="249" spans="2:65" s="1" customFormat="1" ht="6.95" customHeight="1">
      <c r="B249" s="45"/>
      <c r="C249" s="46"/>
      <c r="D249" s="46"/>
      <c r="E249" s="46"/>
      <c r="F249" s="46"/>
      <c r="G249" s="46"/>
      <c r="H249" s="46"/>
      <c r="I249" s="127"/>
      <c r="J249" s="46"/>
      <c r="K249" s="46"/>
      <c r="L249" s="37"/>
    </row>
  </sheetData>
  <sheetProtection algorithmName="SHA-512" hashValue="pz69djCmgQFaEGoeatk4dWOF8TE7CivwNDV4xt6KUEs0cSka12sEPyDHg4wJt7Udqr4WEHs+5Zqn04HRDyMLcA==" saltValue="JzRg0LUShEHG3Vjji9IoIrz1MBV2oiEkfXdyTGvlktuF0NTvl/oCGR7hi9I0FsUvMlUrKE8pH2UfsL2p2TdqMA==" spinCount="100000" sheet="1" objects="1" scenarios="1" formatColumns="0" formatRows="0" autoFilter="0"/>
  <autoFilter ref="C86:K248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96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</row>
    <row r="4" spans="2:46" ht="24.95" customHeight="1">
      <c r="B4" s="18"/>
      <c r="D4" s="101" t="s">
        <v>114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2" t="s">
        <v>16</v>
      </c>
      <c r="L6" s="18"/>
    </row>
    <row r="7" spans="2:4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</row>
    <row r="8" spans="2:46" s="1" customFormat="1" ht="12" customHeight="1">
      <c r="B8" s="37"/>
      <c r="D8" s="102" t="s">
        <v>127</v>
      </c>
      <c r="I8" s="103"/>
      <c r="L8" s="37"/>
    </row>
    <row r="9" spans="2:46" s="1" customFormat="1" ht="36.950000000000003" customHeight="1">
      <c r="B9" s="37"/>
      <c r="E9" s="282" t="s">
        <v>606</v>
      </c>
      <c r="F9" s="283"/>
      <c r="G9" s="283"/>
      <c r="H9" s="283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607</v>
      </c>
      <c r="L11" s="37"/>
    </row>
    <row r="12" spans="2:4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46" s="1" customFormat="1" ht="21.75" customHeight="1">
      <c r="B13" s="37"/>
      <c r="I13" s="216" t="s">
        <v>28</v>
      </c>
      <c r="J13" s="107" t="s">
        <v>608</v>
      </c>
      <c r="L13" s="37"/>
    </row>
    <row r="14" spans="2:4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4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ROUND(J82,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ROUND((SUM(BE82:BE153)),  2)</f>
        <v>0</v>
      </c>
      <c r="I33" s="116">
        <v>0.21</v>
      </c>
      <c r="J33" s="115">
        <f>ROUND(((SUM(BE82:BE153))*I33),  2)</f>
        <v>0</v>
      </c>
      <c r="L33" s="37"/>
    </row>
    <row r="34" spans="2:12" s="1" customFormat="1" ht="14.45" customHeight="1">
      <c r="B34" s="37"/>
      <c r="E34" s="102" t="s">
        <v>52</v>
      </c>
      <c r="F34" s="115">
        <f>ROUND((SUM(BF82:BF153)),  2)</f>
        <v>0</v>
      </c>
      <c r="I34" s="116">
        <v>0.15</v>
      </c>
      <c r="J34" s="115">
        <f>ROUND(((SUM(BF82:BF153))*I34),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ROUND((SUM(BG82:BG153)),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ROUND((SUM(BH82:BH153)),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ROUND((SUM(BI82:BI153)),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0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SO 401 - Veřejné osvětlení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J82</f>
        <v>0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609</v>
      </c>
      <c r="E60" s="139"/>
      <c r="F60" s="139"/>
      <c r="G60" s="139"/>
      <c r="H60" s="139"/>
      <c r="I60" s="140"/>
      <c r="J60" s="141">
        <f>J83</f>
        <v>0</v>
      </c>
      <c r="K60" s="137"/>
      <c r="L60" s="142"/>
    </row>
    <row r="61" spans="2:47" s="7" customFormat="1" ht="24.95" hidden="1" customHeight="1">
      <c r="B61" s="136"/>
      <c r="C61" s="137"/>
      <c r="D61" s="138" t="s">
        <v>610</v>
      </c>
      <c r="E61" s="139"/>
      <c r="F61" s="139"/>
      <c r="G61" s="139"/>
      <c r="H61" s="139"/>
      <c r="I61" s="140"/>
      <c r="J61" s="141">
        <f>J114</f>
        <v>0</v>
      </c>
      <c r="K61" s="137"/>
      <c r="L61" s="142"/>
    </row>
    <row r="62" spans="2:47" s="8" customFormat="1" ht="19.899999999999999" hidden="1" customHeight="1">
      <c r="B62" s="143"/>
      <c r="C62" s="144"/>
      <c r="D62" s="145" t="s">
        <v>611</v>
      </c>
      <c r="E62" s="146"/>
      <c r="F62" s="146"/>
      <c r="G62" s="146"/>
      <c r="H62" s="146"/>
      <c r="I62" s="147"/>
      <c r="J62" s="148">
        <f>J115</f>
        <v>0</v>
      </c>
      <c r="K62" s="144"/>
      <c r="L62" s="149"/>
    </row>
    <row r="63" spans="2:47" s="1" customFormat="1" ht="21.75" hidden="1" customHeight="1">
      <c r="B63" s="33"/>
      <c r="C63" s="34"/>
      <c r="D63" s="34"/>
      <c r="E63" s="34"/>
      <c r="F63" s="34"/>
      <c r="G63" s="34"/>
      <c r="H63" s="34"/>
      <c r="I63" s="103"/>
      <c r="J63" s="34"/>
      <c r="K63" s="34"/>
      <c r="L63" s="37"/>
    </row>
    <row r="64" spans="2:47" s="1" customFormat="1" ht="6.95" hidden="1" customHeight="1">
      <c r="B64" s="45"/>
      <c r="C64" s="46"/>
      <c r="D64" s="46"/>
      <c r="E64" s="46"/>
      <c r="F64" s="46"/>
      <c r="G64" s="46"/>
      <c r="H64" s="46"/>
      <c r="I64" s="127"/>
      <c r="J64" s="46"/>
      <c r="K64" s="46"/>
      <c r="L64" s="37"/>
    </row>
    <row r="65" spans="2:12" ht="11.25" hidden="1"/>
    <row r="66" spans="2:12" ht="11.25" hidden="1"/>
    <row r="67" spans="2:12" ht="11.25" hidden="1"/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30"/>
      <c r="J68" s="48"/>
      <c r="K68" s="48"/>
      <c r="L68" s="37"/>
    </row>
    <row r="69" spans="2:12" s="1" customFormat="1" ht="24.95" customHeight="1">
      <c r="B69" s="33"/>
      <c r="C69" s="21" t="s">
        <v>138</v>
      </c>
      <c r="D69" s="34"/>
      <c r="E69" s="34"/>
      <c r="F69" s="34"/>
      <c r="G69" s="34"/>
      <c r="H69" s="34"/>
      <c r="I69" s="103"/>
      <c r="J69" s="34"/>
      <c r="K69" s="34"/>
      <c r="L69" s="37"/>
    </row>
    <row r="70" spans="2:12" s="1" customFormat="1" ht="6.95" customHeight="1">
      <c r="B70" s="33"/>
      <c r="C70" s="34"/>
      <c r="D70" s="34"/>
      <c r="E70" s="34"/>
      <c r="F70" s="34"/>
      <c r="G70" s="34"/>
      <c r="H70" s="34"/>
      <c r="I70" s="103"/>
      <c r="J70" s="34"/>
      <c r="K70" s="34"/>
      <c r="L70" s="37"/>
    </row>
    <row r="71" spans="2:12" s="1" customFormat="1" ht="12" customHeight="1">
      <c r="B71" s="33"/>
      <c r="C71" s="27" t="s">
        <v>16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16.5" customHeight="1">
      <c r="B72" s="33"/>
      <c r="C72" s="34"/>
      <c r="D72" s="34"/>
      <c r="E72" s="287" t="str">
        <f>E7</f>
        <v>Nymburk, přechod trati ulice Pražská</v>
      </c>
      <c r="F72" s="288"/>
      <c r="G72" s="288"/>
      <c r="H72" s="288"/>
      <c r="I72" s="103"/>
      <c r="J72" s="34"/>
      <c r="K72" s="34"/>
      <c r="L72" s="37"/>
    </row>
    <row r="73" spans="2:12" s="1" customFormat="1" ht="12" customHeight="1">
      <c r="B73" s="33"/>
      <c r="C73" s="27" t="s">
        <v>127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60" t="str">
        <f>E9</f>
        <v>SO 401 - Veřejné osvětlení</v>
      </c>
      <c r="F74" s="259"/>
      <c r="G74" s="259"/>
      <c r="H74" s="259"/>
      <c r="I74" s="103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2" customHeight="1">
      <c r="B76" s="33"/>
      <c r="C76" s="27" t="s">
        <v>22</v>
      </c>
      <c r="D76" s="34"/>
      <c r="E76" s="34"/>
      <c r="F76" s="25" t="str">
        <f>F12</f>
        <v>Nymburk, ul. Pražská</v>
      </c>
      <c r="G76" s="34"/>
      <c r="H76" s="34"/>
      <c r="I76" s="104" t="s">
        <v>24</v>
      </c>
      <c r="J76" s="54" t="str">
        <f>IF(J12="","",J12)</f>
        <v>10. 3. 2020</v>
      </c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3.7" customHeight="1">
      <c r="B78" s="33"/>
      <c r="C78" s="27" t="s">
        <v>30</v>
      </c>
      <c r="D78" s="34"/>
      <c r="E78" s="34"/>
      <c r="F78" s="25" t="str">
        <f>E15</f>
        <v>Město Nymburk</v>
      </c>
      <c r="G78" s="34"/>
      <c r="H78" s="34"/>
      <c r="I78" s="104" t="s">
        <v>38</v>
      </c>
      <c r="J78" s="31" t="str">
        <f>E21</f>
        <v>Martin Toms</v>
      </c>
      <c r="K78" s="34"/>
      <c r="L78" s="37"/>
    </row>
    <row r="79" spans="2:12" s="1" customFormat="1" ht="13.7" customHeight="1">
      <c r="B79" s="33"/>
      <c r="C79" s="27" t="s">
        <v>36</v>
      </c>
      <c r="D79" s="34"/>
      <c r="E79" s="34"/>
      <c r="F79" s="25" t="str">
        <f>IF(E18="","",E18)</f>
        <v>Vyplň údaj</v>
      </c>
      <c r="G79" s="34"/>
      <c r="H79" s="34"/>
      <c r="I79" s="104" t="s">
        <v>43</v>
      </c>
      <c r="J79" s="31" t="str">
        <f>E24</f>
        <v>Martin Toms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9" customFormat="1" ht="29.25" customHeight="1">
      <c r="B81" s="150"/>
      <c r="C81" s="151" t="s">
        <v>139</v>
      </c>
      <c r="D81" s="152" t="s">
        <v>65</v>
      </c>
      <c r="E81" s="152" t="s">
        <v>61</v>
      </c>
      <c r="F81" s="152" t="s">
        <v>62</v>
      </c>
      <c r="G81" s="152" t="s">
        <v>140</v>
      </c>
      <c r="H81" s="152" t="s">
        <v>141</v>
      </c>
      <c r="I81" s="153" t="s">
        <v>142</v>
      </c>
      <c r="J81" s="152" t="s">
        <v>132</v>
      </c>
      <c r="K81" s="154" t="s">
        <v>143</v>
      </c>
      <c r="L81" s="155"/>
      <c r="M81" s="63" t="s">
        <v>41</v>
      </c>
      <c r="N81" s="64" t="s">
        <v>50</v>
      </c>
      <c r="O81" s="64" t="s">
        <v>144</v>
      </c>
      <c r="P81" s="64" t="s">
        <v>145</v>
      </c>
      <c r="Q81" s="64" t="s">
        <v>146</v>
      </c>
      <c r="R81" s="64" t="s">
        <v>147</v>
      </c>
      <c r="S81" s="64" t="s">
        <v>148</v>
      </c>
      <c r="T81" s="65" t="s">
        <v>149</v>
      </c>
    </row>
    <row r="82" spans="2:65" s="1" customFormat="1" ht="22.9" customHeight="1">
      <c r="B82" s="33"/>
      <c r="C82" s="70" t="s">
        <v>150</v>
      </c>
      <c r="D82" s="34"/>
      <c r="E82" s="34"/>
      <c r="F82" s="34"/>
      <c r="G82" s="34"/>
      <c r="H82" s="34"/>
      <c r="I82" s="103"/>
      <c r="J82" s="156">
        <f>BK82</f>
        <v>0</v>
      </c>
      <c r="K82" s="34"/>
      <c r="L82" s="37"/>
      <c r="M82" s="66"/>
      <c r="N82" s="67"/>
      <c r="O82" s="67"/>
      <c r="P82" s="157">
        <f>P83+P114</f>
        <v>0</v>
      </c>
      <c r="Q82" s="67"/>
      <c r="R82" s="157">
        <f>R83+R114</f>
        <v>0</v>
      </c>
      <c r="S82" s="67"/>
      <c r="T82" s="158">
        <f>T83+T114</f>
        <v>0</v>
      </c>
      <c r="AT82" s="15" t="s">
        <v>79</v>
      </c>
      <c r="AU82" s="15" t="s">
        <v>133</v>
      </c>
      <c r="BK82" s="159">
        <f>BK83+BK114</f>
        <v>0</v>
      </c>
    </row>
    <row r="83" spans="2:65" s="10" customFormat="1" ht="25.9" customHeight="1">
      <c r="B83" s="160"/>
      <c r="C83" s="161"/>
      <c r="D83" s="162" t="s">
        <v>79</v>
      </c>
      <c r="E83" s="163" t="s">
        <v>88</v>
      </c>
      <c r="F83" s="163" t="s">
        <v>154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SUM(P84:P113)</f>
        <v>0</v>
      </c>
      <c r="Q83" s="168"/>
      <c r="R83" s="169">
        <f>SUM(R84:R113)</f>
        <v>0</v>
      </c>
      <c r="S83" s="168"/>
      <c r="T83" s="170">
        <f>SUM(T84:T113)</f>
        <v>0</v>
      </c>
      <c r="AR83" s="171" t="s">
        <v>88</v>
      </c>
      <c r="AT83" s="172" t="s">
        <v>79</v>
      </c>
      <c r="AU83" s="172" t="s">
        <v>80</v>
      </c>
      <c r="AY83" s="171" t="s">
        <v>153</v>
      </c>
      <c r="BK83" s="173">
        <f>SUM(BK84:BK113)</f>
        <v>0</v>
      </c>
    </row>
    <row r="84" spans="2:65" s="1" customFormat="1" ht="16.5" customHeight="1">
      <c r="B84" s="33"/>
      <c r="C84" s="176" t="s">
        <v>88</v>
      </c>
      <c r="D84" s="176" t="s">
        <v>155</v>
      </c>
      <c r="E84" s="177" t="s">
        <v>612</v>
      </c>
      <c r="F84" s="178" t="s">
        <v>613</v>
      </c>
      <c r="G84" s="179" t="s">
        <v>112</v>
      </c>
      <c r="H84" s="180">
        <v>11</v>
      </c>
      <c r="I84" s="181"/>
      <c r="J84" s="182">
        <f>ROUND(I84*H84,2)</f>
        <v>0</v>
      </c>
      <c r="K84" s="178" t="s">
        <v>41</v>
      </c>
      <c r="L84" s="37"/>
      <c r="M84" s="183" t="s">
        <v>41</v>
      </c>
      <c r="N84" s="184" t="s">
        <v>51</v>
      </c>
      <c r="O84" s="59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AR84" s="15" t="s">
        <v>159</v>
      </c>
      <c r="AT84" s="15" t="s">
        <v>155</v>
      </c>
      <c r="AU84" s="15" t="s">
        <v>88</v>
      </c>
      <c r="AY84" s="15" t="s">
        <v>153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5" t="s">
        <v>88</v>
      </c>
      <c r="BK84" s="187">
        <f>ROUND(I84*H84,2)</f>
        <v>0</v>
      </c>
      <c r="BL84" s="15" t="s">
        <v>159</v>
      </c>
      <c r="BM84" s="15" t="s">
        <v>614</v>
      </c>
    </row>
    <row r="85" spans="2:65" s="1" customFormat="1" ht="11.25">
      <c r="B85" s="33"/>
      <c r="C85" s="34"/>
      <c r="D85" s="188" t="s">
        <v>161</v>
      </c>
      <c r="E85" s="34"/>
      <c r="F85" s="189" t="s">
        <v>613</v>
      </c>
      <c r="G85" s="34"/>
      <c r="H85" s="34"/>
      <c r="I85" s="103"/>
      <c r="J85" s="34"/>
      <c r="K85" s="34"/>
      <c r="L85" s="37"/>
      <c r="M85" s="190"/>
      <c r="N85" s="59"/>
      <c r="O85" s="59"/>
      <c r="P85" s="59"/>
      <c r="Q85" s="59"/>
      <c r="R85" s="59"/>
      <c r="S85" s="59"/>
      <c r="T85" s="60"/>
      <c r="AT85" s="15" t="s">
        <v>161</v>
      </c>
      <c r="AU85" s="15" t="s">
        <v>88</v>
      </c>
    </row>
    <row r="86" spans="2:65" s="11" customFormat="1" ht="11.25">
      <c r="B86" s="191"/>
      <c r="C86" s="192"/>
      <c r="D86" s="188" t="s">
        <v>163</v>
      </c>
      <c r="E86" s="193" t="s">
        <v>41</v>
      </c>
      <c r="F86" s="194" t="s">
        <v>221</v>
      </c>
      <c r="G86" s="192"/>
      <c r="H86" s="195">
        <v>11</v>
      </c>
      <c r="I86" s="196"/>
      <c r="J86" s="192"/>
      <c r="K86" s="192"/>
      <c r="L86" s="197"/>
      <c r="M86" s="198"/>
      <c r="N86" s="199"/>
      <c r="O86" s="199"/>
      <c r="P86" s="199"/>
      <c r="Q86" s="199"/>
      <c r="R86" s="199"/>
      <c r="S86" s="199"/>
      <c r="T86" s="200"/>
      <c r="AT86" s="201" t="s">
        <v>163</v>
      </c>
      <c r="AU86" s="201" t="s">
        <v>88</v>
      </c>
      <c r="AV86" s="11" t="s">
        <v>90</v>
      </c>
      <c r="AW86" s="11" t="s">
        <v>42</v>
      </c>
      <c r="AX86" s="11" t="s">
        <v>80</v>
      </c>
      <c r="AY86" s="201" t="s">
        <v>153</v>
      </c>
    </row>
    <row r="87" spans="2:65" s="12" customFormat="1" ht="11.25">
      <c r="B87" s="202"/>
      <c r="C87" s="203"/>
      <c r="D87" s="188" t="s">
        <v>163</v>
      </c>
      <c r="E87" s="204" t="s">
        <v>41</v>
      </c>
      <c r="F87" s="205" t="s">
        <v>165</v>
      </c>
      <c r="G87" s="203"/>
      <c r="H87" s="206">
        <v>11</v>
      </c>
      <c r="I87" s="207"/>
      <c r="J87" s="203"/>
      <c r="K87" s="203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163</v>
      </c>
      <c r="AU87" s="212" t="s">
        <v>88</v>
      </c>
      <c r="AV87" s="12" t="s">
        <v>159</v>
      </c>
      <c r="AW87" s="12" t="s">
        <v>42</v>
      </c>
      <c r="AX87" s="12" t="s">
        <v>88</v>
      </c>
      <c r="AY87" s="212" t="s">
        <v>153</v>
      </c>
    </row>
    <row r="88" spans="2:65" s="1" customFormat="1" ht="16.5" customHeight="1">
      <c r="B88" s="33"/>
      <c r="C88" s="176" t="s">
        <v>90</v>
      </c>
      <c r="D88" s="176" t="s">
        <v>155</v>
      </c>
      <c r="E88" s="177" t="s">
        <v>615</v>
      </c>
      <c r="F88" s="178" t="s">
        <v>616</v>
      </c>
      <c r="G88" s="179" t="s">
        <v>120</v>
      </c>
      <c r="H88" s="180">
        <v>3</v>
      </c>
      <c r="I88" s="181"/>
      <c r="J88" s="182">
        <f>ROUND(I88*H88,2)</f>
        <v>0</v>
      </c>
      <c r="K88" s="178" t="s">
        <v>41</v>
      </c>
      <c r="L88" s="37"/>
      <c r="M88" s="183" t="s">
        <v>41</v>
      </c>
      <c r="N88" s="184" t="s">
        <v>51</v>
      </c>
      <c r="O88" s="59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AR88" s="15" t="s">
        <v>159</v>
      </c>
      <c r="AT88" s="15" t="s">
        <v>155</v>
      </c>
      <c r="AU88" s="15" t="s">
        <v>88</v>
      </c>
      <c r="AY88" s="15" t="s">
        <v>153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5" t="s">
        <v>88</v>
      </c>
      <c r="BK88" s="187">
        <f>ROUND(I88*H88,2)</f>
        <v>0</v>
      </c>
      <c r="BL88" s="15" t="s">
        <v>159</v>
      </c>
      <c r="BM88" s="15" t="s">
        <v>617</v>
      </c>
    </row>
    <row r="89" spans="2:65" s="1" customFormat="1" ht="11.25">
      <c r="B89" s="33"/>
      <c r="C89" s="34"/>
      <c r="D89" s="188" t="s">
        <v>161</v>
      </c>
      <c r="E89" s="34"/>
      <c r="F89" s="189" t="s">
        <v>616</v>
      </c>
      <c r="G89" s="34"/>
      <c r="H89" s="34"/>
      <c r="I89" s="103"/>
      <c r="J89" s="34"/>
      <c r="K89" s="34"/>
      <c r="L89" s="37"/>
      <c r="M89" s="190"/>
      <c r="N89" s="59"/>
      <c r="O89" s="59"/>
      <c r="P89" s="59"/>
      <c r="Q89" s="59"/>
      <c r="R89" s="59"/>
      <c r="S89" s="59"/>
      <c r="T89" s="60"/>
      <c r="AT89" s="15" t="s">
        <v>161</v>
      </c>
      <c r="AU89" s="15" t="s">
        <v>88</v>
      </c>
    </row>
    <row r="90" spans="2:65" s="11" customFormat="1" ht="11.25">
      <c r="B90" s="191"/>
      <c r="C90" s="192"/>
      <c r="D90" s="188" t="s">
        <v>163</v>
      </c>
      <c r="E90" s="193" t="s">
        <v>41</v>
      </c>
      <c r="F90" s="194" t="s">
        <v>618</v>
      </c>
      <c r="G90" s="192"/>
      <c r="H90" s="195">
        <v>3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163</v>
      </c>
      <c r="AU90" s="201" t="s">
        <v>88</v>
      </c>
      <c r="AV90" s="11" t="s">
        <v>90</v>
      </c>
      <c r="AW90" s="11" t="s">
        <v>42</v>
      </c>
      <c r="AX90" s="11" t="s">
        <v>80</v>
      </c>
      <c r="AY90" s="201" t="s">
        <v>153</v>
      </c>
    </row>
    <row r="91" spans="2:65" s="12" customFormat="1" ht="11.25">
      <c r="B91" s="202"/>
      <c r="C91" s="203"/>
      <c r="D91" s="188" t="s">
        <v>163</v>
      </c>
      <c r="E91" s="204" t="s">
        <v>41</v>
      </c>
      <c r="F91" s="205" t="s">
        <v>165</v>
      </c>
      <c r="G91" s="203"/>
      <c r="H91" s="206">
        <v>3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163</v>
      </c>
      <c r="AU91" s="212" t="s">
        <v>88</v>
      </c>
      <c r="AV91" s="12" t="s">
        <v>159</v>
      </c>
      <c r="AW91" s="12" t="s">
        <v>42</v>
      </c>
      <c r="AX91" s="12" t="s">
        <v>88</v>
      </c>
      <c r="AY91" s="212" t="s">
        <v>153</v>
      </c>
    </row>
    <row r="92" spans="2:65" s="1" customFormat="1" ht="16.5" customHeight="1">
      <c r="B92" s="33"/>
      <c r="C92" s="176" t="s">
        <v>171</v>
      </c>
      <c r="D92" s="176" t="s">
        <v>155</v>
      </c>
      <c r="E92" s="177" t="s">
        <v>619</v>
      </c>
      <c r="F92" s="178" t="s">
        <v>616</v>
      </c>
      <c r="G92" s="179" t="s">
        <v>120</v>
      </c>
      <c r="H92" s="180">
        <v>6.75</v>
      </c>
      <c r="I92" s="181"/>
      <c r="J92" s="182">
        <f>ROUND(I92*H92,2)</f>
        <v>0</v>
      </c>
      <c r="K92" s="178" t="s">
        <v>41</v>
      </c>
      <c r="L92" s="37"/>
      <c r="M92" s="183" t="s">
        <v>41</v>
      </c>
      <c r="N92" s="184" t="s">
        <v>51</v>
      </c>
      <c r="O92" s="59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15" t="s">
        <v>159</v>
      </c>
      <c r="AT92" s="15" t="s">
        <v>155</v>
      </c>
      <c r="AU92" s="15" t="s">
        <v>88</v>
      </c>
      <c r="AY92" s="15" t="s">
        <v>153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5" t="s">
        <v>88</v>
      </c>
      <c r="BK92" s="187">
        <f>ROUND(I92*H92,2)</f>
        <v>0</v>
      </c>
      <c r="BL92" s="15" t="s">
        <v>159</v>
      </c>
      <c r="BM92" s="15" t="s">
        <v>620</v>
      </c>
    </row>
    <row r="93" spans="2:65" s="1" customFormat="1" ht="11.25">
      <c r="B93" s="33"/>
      <c r="C93" s="34"/>
      <c r="D93" s="188" t="s">
        <v>161</v>
      </c>
      <c r="E93" s="34"/>
      <c r="F93" s="189" t="s">
        <v>621</v>
      </c>
      <c r="G93" s="34"/>
      <c r="H93" s="34"/>
      <c r="I93" s="103"/>
      <c r="J93" s="34"/>
      <c r="K93" s="34"/>
      <c r="L93" s="37"/>
      <c r="M93" s="190"/>
      <c r="N93" s="59"/>
      <c r="O93" s="59"/>
      <c r="P93" s="59"/>
      <c r="Q93" s="59"/>
      <c r="R93" s="59"/>
      <c r="S93" s="59"/>
      <c r="T93" s="60"/>
      <c r="AT93" s="15" t="s">
        <v>161</v>
      </c>
      <c r="AU93" s="15" t="s">
        <v>88</v>
      </c>
    </row>
    <row r="94" spans="2:65" s="11" customFormat="1" ht="11.25">
      <c r="B94" s="191"/>
      <c r="C94" s="192"/>
      <c r="D94" s="188" t="s">
        <v>163</v>
      </c>
      <c r="E94" s="193" t="s">
        <v>41</v>
      </c>
      <c r="F94" s="194" t="s">
        <v>622</v>
      </c>
      <c r="G94" s="192"/>
      <c r="H94" s="195">
        <v>6.75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163</v>
      </c>
      <c r="AU94" s="201" t="s">
        <v>88</v>
      </c>
      <c r="AV94" s="11" t="s">
        <v>90</v>
      </c>
      <c r="AW94" s="11" t="s">
        <v>42</v>
      </c>
      <c r="AX94" s="11" t="s">
        <v>80</v>
      </c>
      <c r="AY94" s="201" t="s">
        <v>153</v>
      </c>
    </row>
    <row r="95" spans="2:65" s="12" customFormat="1" ht="11.25">
      <c r="B95" s="202"/>
      <c r="C95" s="203"/>
      <c r="D95" s="188" t="s">
        <v>163</v>
      </c>
      <c r="E95" s="204" t="s">
        <v>41</v>
      </c>
      <c r="F95" s="205" t="s">
        <v>165</v>
      </c>
      <c r="G95" s="203"/>
      <c r="H95" s="206">
        <v>6.75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163</v>
      </c>
      <c r="AU95" s="212" t="s">
        <v>88</v>
      </c>
      <c r="AV95" s="12" t="s">
        <v>159</v>
      </c>
      <c r="AW95" s="12" t="s">
        <v>42</v>
      </c>
      <c r="AX95" s="12" t="s">
        <v>88</v>
      </c>
      <c r="AY95" s="212" t="s">
        <v>153</v>
      </c>
    </row>
    <row r="96" spans="2:65" s="1" customFormat="1" ht="16.5" customHeight="1">
      <c r="B96" s="33"/>
      <c r="C96" s="176" t="s">
        <v>159</v>
      </c>
      <c r="D96" s="176" t="s">
        <v>155</v>
      </c>
      <c r="E96" s="177" t="s">
        <v>623</v>
      </c>
      <c r="F96" s="178" t="s">
        <v>624</v>
      </c>
      <c r="G96" s="179" t="s">
        <v>120</v>
      </c>
      <c r="H96" s="180">
        <v>2</v>
      </c>
      <c r="I96" s="181"/>
      <c r="J96" s="182">
        <f>ROUND(I96*H96,2)</f>
        <v>0</v>
      </c>
      <c r="K96" s="178" t="s">
        <v>41</v>
      </c>
      <c r="L96" s="37"/>
      <c r="M96" s="183" t="s">
        <v>41</v>
      </c>
      <c r="N96" s="184" t="s">
        <v>51</v>
      </c>
      <c r="O96" s="59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AR96" s="15" t="s">
        <v>159</v>
      </c>
      <c r="AT96" s="15" t="s">
        <v>155</v>
      </c>
      <c r="AU96" s="15" t="s">
        <v>88</v>
      </c>
      <c r="AY96" s="15" t="s">
        <v>153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5" t="s">
        <v>88</v>
      </c>
      <c r="BK96" s="187">
        <f>ROUND(I96*H96,2)</f>
        <v>0</v>
      </c>
      <c r="BL96" s="15" t="s">
        <v>159</v>
      </c>
      <c r="BM96" s="15" t="s">
        <v>625</v>
      </c>
    </row>
    <row r="97" spans="2:65" s="1" customFormat="1" ht="11.25">
      <c r="B97" s="33"/>
      <c r="C97" s="34"/>
      <c r="D97" s="188" t="s">
        <v>161</v>
      </c>
      <c r="E97" s="34"/>
      <c r="F97" s="189" t="s">
        <v>626</v>
      </c>
      <c r="G97" s="34"/>
      <c r="H97" s="34"/>
      <c r="I97" s="103"/>
      <c r="J97" s="34"/>
      <c r="K97" s="34"/>
      <c r="L97" s="37"/>
      <c r="M97" s="190"/>
      <c r="N97" s="59"/>
      <c r="O97" s="59"/>
      <c r="P97" s="59"/>
      <c r="Q97" s="59"/>
      <c r="R97" s="59"/>
      <c r="S97" s="59"/>
      <c r="T97" s="60"/>
      <c r="AT97" s="15" t="s">
        <v>161</v>
      </c>
      <c r="AU97" s="15" t="s">
        <v>88</v>
      </c>
    </row>
    <row r="98" spans="2:65" s="1" customFormat="1" ht="16.5" customHeight="1">
      <c r="B98" s="33"/>
      <c r="C98" s="176" t="s">
        <v>180</v>
      </c>
      <c r="D98" s="176" t="s">
        <v>155</v>
      </c>
      <c r="E98" s="177" t="s">
        <v>627</v>
      </c>
      <c r="F98" s="178" t="s">
        <v>628</v>
      </c>
      <c r="G98" s="179" t="s">
        <v>120</v>
      </c>
      <c r="H98" s="180">
        <v>1.5</v>
      </c>
      <c r="I98" s="181"/>
      <c r="J98" s="182">
        <f>ROUND(I98*H98,2)</f>
        <v>0</v>
      </c>
      <c r="K98" s="178" t="s">
        <v>41</v>
      </c>
      <c r="L98" s="37"/>
      <c r="M98" s="183" t="s">
        <v>41</v>
      </c>
      <c r="N98" s="184" t="s">
        <v>51</v>
      </c>
      <c r="O98" s="59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15" t="s">
        <v>159</v>
      </c>
      <c r="AT98" s="15" t="s">
        <v>155</v>
      </c>
      <c r="AU98" s="15" t="s">
        <v>88</v>
      </c>
      <c r="AY98" s="15" t="s">
        <v>153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88</v>
      </c>
      <c r="BK98" s="187">
        <f>ROUND(I98*H98,2)</f>
        <v>0</v>
      </c>
      <c r="BL98" s="15" t="s">
        <v>159</v>
      </c>
      <c r="BM98" s="15" t="s">
        <v>629</v>
      </c>
    </row>
    <row r="99" spans="2:65" s="1" customFormat="1" ht="11.25">
      <c r="B99" s="33"/>
      <c r="C99" s="34"/>
      <c r="D99" s="188" t="s">
        <v>161</v>
      </c>
      <c r="E99" s="34"/>
      <c r="F99" s="189" t="s">
        <v>628</v>
      </c>
      <c r="G99" s="34"/>
      <c r="H99" s="34"/>
      <c r="I99" s="103"/>
      <c r="J99" s="34"/>
      <c r="K99" s="34"/>
      <c r="L99" s="37"/>
      <c r="M99" s="190"/>
      <c r="N99" s="59"/>
      <c r="O99" s="59"/>
      <c r="P99" s="59"/>
      <c r="Q99" s="59"/>
      <c r="R99" s="59"/>
      <c r="S99" s="59"/>
      <c r="T99" s="60"/>
      <c r="AT99" s="15" t="s">
        <v>161</v>
      </c>
      <c r="AU99" s="15" t="s">
        <v>88</v>
      </c>
    </row>
    <row r="100" spans="2:65" s="11" customFormat="1" ht="11.25">
      <c r="B100" s="191"/>
      <c r="C100" s="192"/>
      <c r="D100" s="188" t="s">
        <v>163</v>
      </c>
      <c r="E100" s="193" t="s">
        <v>41</v>
      </c>
      <c r="F100" s="194" t="s">
        <v>630</v>
      </c>
      <c r="G100" s="192"/>
      <c r="H100" s="195">
        <v>1.5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163</v>
      </c>
      <c r="AU100" s="201" t="s">
        <v>88</v>
      </c>
      <c r="AV100" s="11" t="s">
        <v>90</v>
      </c>
      <c r="AW100" s="11" t="s">
        <v>42</v>
      </c>
      <c r="AX100" s="11" t="s">
        <v>80</v>
      </c>
      <c r="AY100" s="201" t="s">
        <v>153</v>
      </c>
    </row>
    <row r="101" spans="2:65" s="12" customFormat="1" ht="11.25">
      <c r="B101" s="202"/>
      <c r="C101" s="203"/>
      <c r="D101" s="188" t="s">
        <v>163</v>
      </c>
      <c r="E101" s="204" t="s">
        <v>41</v>
      </c>
      <c r="F101" s="205" t="s">
        <v>165</v>
      </c>
      <c r="G101" s="203"/>
      <c r="H101" s="206">
        <v>1.5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163</v>
      </c>
      <c r="AU101" s="212" t="s">
        <v>88</v>
      </c>
      <c r="AV101" s="12" t="s">
        <v>159</v>
      </c>
      <c r="AW101" s="12" t="s">
        <v>42</v>
      </c>
      <c r="AX101" s="12" t="s">
        <v>88</v>
      </c>
      <c r="AY101" s="212" t="s">
        <v>153</v>
      </c>
    </row>
    <row r="102" spans="2:65" s="1" customFormat="1" ht="16.5" customHeight="1">
      <c r="B102" s="33"/>
      <c r="C102" s="176" t="s">
        <v>187</v>
      </c>
      <c r="D102" s="176" t="s">
        <v>155</v>
      </c>
      <c r="E102" s="177" t="s">
        <v>631</v>
      </c>
      <c r="F102" s="178" t="s">
        <v>632</v>
      </c>
      <c r="G102" s="179" t="s">
        <v>112</v>
      </c>
      <c r="H102" s="180">
        <v>29</v>
      </c>
      <c r="I102" s="181"/>
      <c r="J102" s="182">
        <f>ROUND(I102*H102,2)</f>
        <v>0</v>
      </c>
      <c r="K102" s="178" t="s">
        <v>41</v>
      </c>
      <c r="L102" s="37"/>
      <c r="M102" s="183" t="s">
        <v>41</v>
      </c>
      <c r="N102" s="184" t="s">
        <v>51</v>
      </c>
      <c r="O102" s="59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AR102" s="15" t="s">
        <v>159</v>
      </c>
      <c r="AT102" s="15" t="s">
        <v>155</v>
      </c>
      <c r="AU102" s="15" t="s">
        <v>88</v>
      </c>
      <c r="AY102" s="15" t="s">
        <v>153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5" t="s">
        <v>88</v>
      </c>
      <c r="BK102" s="187">
        <f>ROUND(I102*H102,2)</f>
        <v>0</v>
      </c>
      <c r="BL102" s="15" t="s">
        <v>159</v>
      </c>
      <c r="BM102" s="15" t="s">
        <v>633</v>
      </c>
    </row>
    <row r="103" spans="2:65" s="1" customFormat="1" ht="11.25">
      <c r="B103" s="33"/>
      <c r="C103" s="34"/>
      <c r="D103" s="188" t="s">
        <v>161</v>
      </c>
      <c r="E103" s="34"/>
      <c r="F103" s="189" t="s">
        <v>632</v>
      </c>
      <c r="G103" s="34"/>
      <c r="H103" s="34"/>
      <c r="I103" s="103"/>
      <c r="J103" s="34"/>
      <c r="K103" s="34"/>
      <c r="L103" s="37"/>
      <c r="M103" s="190"/>
      <c r="N103" s="59"/>
      <c r="O103" s="59"/>
      <c r="P103" s="59"/>
      <c r="Q103" s="59"/>
      <c r="R103" s="59"/>
      <c r="S103" s="59"/>
      <c r="T103" s="60"/>
      <c r="AT103" s="15" t="s">
        <v>161</v>
      </c>
      <c r="AU103" s="15" t="s">
        <v>88</v>
      </c>
    </row>
    <row r="104" spans="2:65" s="1" customFormat="1" ht="16.5" customHeight="1">
      <c r="B104" s="33"/>
      <c r="C104" s="176" t="s">
        <v>194</v>
      </c>
      <c r="D104" s="176" t="s">
        <v>155</v>
      </c>
      <c r="E104" s="177" t="s">
        <v>634</v>
      </c>
      <c r="F104" s="178" t="s">
        <v>635</v>
      </c>
      <c r="G104" s="179" t="s">
        <v>108</v>
      </c>
      <c r="H104" s="180">
        <v>43.5</v>
      </c>
      <c r="I104" s="181"/>
      <c r="J104" s="182">
        <f>ROUND(I104*H104,2)</f>
        <v>0</v>
      </c>
      <c r="K104" s="178" t="s">
        <v>41</v>
      </c>
      <c r="L104" s="37"/>
      <c r="M104" s="183" t="s">
        <v>41</v>
      </c>
      <c r="N104" s="184" t="s">
        <v>51</v>
      </c>
      <c r="O104" s="59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AR104" s="15" t="s">
        <v>159</v>
      </c>
      <c r="AT104" s="15" t="s">
        <v>155</v>
      </c>
      <c r="AU104" s="15" t="s">
        <v>88</v>
      </c>
      <c r="AY104" s="15" t="s">
        <v>153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5" t="s">
        <v>88</v>
      </c>
      <c r="BK104" s="187">
        <f>ROUND(I104*H104,2)</f>
        <v>0</v>
      </c>
      <c r="BL104" s="15" t="s">
        <v>159</v>
      </c>
      <c r="BM104" s="15" t="s">
        <v>636</v>
      </c>
    </row>
    <row r="105" spans="2:65" s="1" customFormat="1" ht="11.25">
      <c r="B105" s="33"/>
      <c r="C105" s="34"/>
      <c r="D105" s="188" t="s">
        <v>161</v>
      </c>
      <c r="E105" s="34"/>
      <c r="F105" s="189" t="s">
        <v>635</v>
      </c>
      <c r="G105" s="34"/>
      <c r="H105" s="34"/>
      <c r="I105" s="103"/>
      <c r="J105" s="34"/>
      <c r="K105" s="34"/>
      <c r="L105" s="37"/>
      <c r="M105" s="190"/>
      <c r="N105" s="59"/>
      <c r="O105" s="59"/>
      <c r="P105" s="59"/>
      <c r="Q105" s="59"/>
      <c r="R105" s="59"/>
      <c r="S105" s="59"/>
      <c r="T105" s="60"/>
      <c r="AT105" s="15" t="s">
        <v>161</v>
      </c>
      <c r="AU105" s="15" t="s">
        <v>88</v>
      </c>
    </row>
    <row r="106" spans="2:65" s="11" customFormat="1" ht="11.25">
      <c r="B106" s="191"/>
      <c r="C106" s="192"/>
      <c r="D106" s="188" t="s">
        <v>163</v>
      </c>
      <c r="E106" s="193" t="s">
        <v>41</v>
      </c>
      <c r="F106" s="194" t="s">
        <v>637</v>
      </c>
      <c r="G106" s="192"/>
      <c r="H106" s="195">
        <v>43.5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163</v>
      </c>
      <c r="AU106" s="201" t="s">
        <v>88</v>
      </c>
      <c r="AV106" s="11" t="s">
        <v>90</v>
      </c>
      <c r="AW106" s="11" t="s">
        <v>42</v>
      </c>
      <c r="AX106" s="11" t="s">
        <v>80</v>
      </c>
      <c r="AY106" s="201" t="s">
        <v>153</v>
      </c>
    </row>
    <row r="107" spans="2:65" s="12" customFormat="1" ht="11.25">
      <c r="B107" s="202"/>
      <c r="C107" s="203"/>
      <c r="D107" s="188" t="s">
        <v>163</v>
      </c>
      <c r="E107" s="204" t="s">
        <v>41</v>
      </c>
      <c r="F107" s="205" t="s">
        <v>165</v>
      </c>
      <c r="G107" s="203"/>
      <c r="H107" s="206">
        <v>43.5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163</v>
      </c>
      <c r="AU107" s="212" t="s">
        <v>88</v>
      </c>
      <c r="AV107" s="12" t="s">
        <v>159</v>
      </c>
      <c r="AW107" s="12" t="s">
        <v>42</v>
      </c>
      <c r="AX107" s="12" t="s">
        <v>88</v>
      </c>
      <c r="AY107" s="212" t="s">
        <v>153</v>
      </c>
    </row>
    <row r="108" spans="2:65" s="1" customFormat="1" ht="16.5" customHeight="1">
      <c r="B108" s="33"/>
      <c r="C108" s="176" t="s">
        <v>201</v>
      </c>
      <c r="D108" s="176" t="s">
        <v>155</v>
      </c>
      <c r="E108" s="177" t="s">
        <v>638</v>
      </c>
      <c r="F108" s="178" t="s">
        <v>639</v>
      </c>
      <c r="G108" s="179" t="s">
        <v>372</v>
      </c>
      <c r="H108" s="180">
        <v>2</v>
      </c>
      <c r="I108" s="181"/>
      <c r="J108" s="182">
        <f>ROUND(I108*H108,2)</f>
        <v>0</v>
      </c>
      <c r="K108" s="178" t="s">
        <v>41</v>
      </c>
      <c r="L108" s="37"/>
      <c r="M108" s="183" t="s">
        <v>41</v>
      </c>
      <c r="N108" s="184" t="s">
        <v>51</v>
      </c>
      <c r="O108" s="59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AR108" s="15" t="s">
        <v>159</v>
      </c>
      <c r="AT108" s="15" t="s">
        <v>155</v>
      </c>
      <c r="AU108" s="15" t="s">
        <v>88</v>
      </c>
      <c r="AY108" s="15" t="s">
        <v>153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5" t="s">
        <v>88</v>
      </c>
      <c r="BK108" s="187">
        <f>ROUND(I108*H108,2)</f>
        <v>0</v>
      </c>
      <c r="BL108" s="15" t="s">
        <v>159</v>
      </c>
      <c r="BM108" s="15" t="s">
        <v>640</v>
      </c>
    </row>
    <row r="109" spans="2:65" s="1" customFormat="1" ht="11.25">
      <c r="B109" s="33"/>
      <c r="C109" s="34"/>
      <c r="D109" s="188" t="s">
        <v>161</v>
      </c>
      <c r="E109" s="34"/>
      <c r="F109" s="189" t="s">
        <v>639</v>
      </c>
      <c r="G109" s="34"/>
      <c r="H109" s="34"/>
      <c r="I109" s="103"/>
      <c r="J109" s="34"/>
      <c r="K109" s="34"/>
      <c r="L109" s="37"/>
      <c r="M109" s="190"/>
      <c r="N109" s="59"/>
      <c r="O109" s="59"/>
      <c r="P109" s="59"/>
      <c r="Q109" s="59"/>
      <c r="R109" s="59"/>
      <c r="S109" s="59"/>
      <c r="T109" s="60"/>
      <c r="AT109" s="15" t="s">
        <v>161</v>
      </c>
      <c r="AU109" s="15" t="s">
        <v>88</v>
      </c>
    </row>
    <row r="110" spans="2:65" s="1" customFormat="1" ht="16.5" customHeight="1">
      <c r="B110" s="33"/>
      <c r="C110" s="176" t="s">
        <v>207</v>
      </c>
      <c r="D110" s="176" t="s">
        <v>155</v>
      </c>
      <c r="E110" s="177" t="s">
        <v>641</v>
      </c>
      <c r="F110" s="178" t="s">
        <v>642</v>
      </c>
      <c r="G110" s="179" t="s">
        <v>112</v>
      </c>
      <c r="H110" s="180">
        <v>29</v>
      </c>
      <c r="I110" s="181"/>
      <c r="J110" s="182">
        <f>ROUND(I110*H110,2)</f>
        <v>0</v>
      </c>
      <c r="K110" s="178" t="s">
        <v>41</v>
      </c>
      <c r="L110" s="37"/>
      <c r="M110" s="183" t="s">
        <v>41</v>
      </c>
      <c r="N110" s="184" t="s">
        <v>51</v>
      </c>
      <c r="O110" s="59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AR110" s="15" t="s">
        <v>159</v>
      </c>
      <c r="AT110" s="15" t="s">
        <v>155</v>
      </c>
      <c r="AU110" s="15" t="s">
        <v>88</v>
      </c>
      <c r="AY110" s="15" t="s">
        <v>153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88</v>
      </c>
      <c r="BK110" s="187">
        <f>ROUND(I110*H110,2)</f>
        <v>0</v>
      </c>
      <c r="BL110" s="15" t="s">
        <v>159</v>
      </c>
      <c r="BM110" s="15" t="s">
        <v>643</v>
      </c>
    </row>
    <row r="111" spans="2:65" s="1" customFormat="1" ht="11.25">
      <c r="B111" s="33"/>
      <c r="C111" s="34"/>
      <c r="D111" s="188" t="s">
        <v>161</v>
      </c>
      <c r="E111" s="34"/>
      <c r="F111" s="189" t="s">
        <v>644</v>
      </c>
      <c r="G111" s="34"/>
      <c r="H111" s="34"/>
      <c r="I111" s="103"/>
      <c r="J111" s="34"/>
      <c r="K111" s="34"/>
      <c r="L111" s="37"/>
      <c r="M111" s="190"/>
      <c r="N111" s="59"/>
      <c r="O111" s="59"/>
      <c r="P111" s="59"/>
      <c r="Q111" s="59"/>
      <c r="R111" s="59"/>
      <c r="S111" s="59"/>
      <c r="T111" s="60"/>
      <c r="AT111" s="15" t="s">
        <v>161</v>
      </c>
      <c r="AU111" s="15" t="s">
        <v>88</v>
      </c>
    </row>
    <row r="112" spans="2:65" s="1" customFormat="1" ht="16.5" customHeight="1">
      <c r="B112" s="33"/>
      <c r="C112" s="176" t="s">
        <v>215</v>
      </c>
      <c r="D112" s="176" t="s">
        <v>155</v>
      </c>
      <c r="E112" s="177" t="s">
        <v>645</v>
      </c>
      <c r="F112" s="178" t="s">
        <v>646</v>
      </c>
      <c r="G112" s="179" t="s">
        <v>112</v>
      </c>
      <c r="H112" s="180">
        <v>29</v>
      </c>
      <c r="I112" s="181"/>
      <c r="J112" s="182">
        <f>ROUND(I112*H112,2)</f>
        <v>0</v>
      </c>
      <c r="K112" s="178" t="s">
        <v>41</v>
      </c>
      <c r="L112" s="37"/>
      <c r="M112" s="183" t="s">
        <v>41</v>
      </c>
      <c r="N112" s="184" t="s">
        <v>51</v>
      </c>
      <c r="O112" s="59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15" t="s">
        <v>159</v>
      </c>
      <c r="AT112" s="15" t="s">
        <v>155</v>
      </c>
      <c r="AU112" s="15" t="s">
        <v>88</v>
      </c>
      <c r="AY112" s="15" t="s">
        <v>153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88</v>
      </c>
      <c r="BK112" s="187">
        <f>ROUND(I112*H112,2)</f>
        <v>0</v>
      </c>
      <c r="BL112" s="15" t="s">
        <v>159</v>
      </c>
      <c r="BM112" s="15" t="s">
        <v>647</v>
      </c>
    </row>
    <row r="113" spans="2:65" s="1" customFormat="1" ht="11.25">
      <c r="B113" s="33"/>
      <c r="C113" s="34"/>
      <c r="D113" s="188" t="s">
        <v>161</v>
      </c>
      <c r="E113" s="34"/>
      <c r="F113" s="189" t="s">
        <v>646</v>
      </c>
      <c r="G113" s="34"/>
      <c r="H113" s="34"/>
      <c r="I113" s="103"/>
      <c r="J113" s="34"/>
      <c r="K113" s="34"/>
      <c r="L113" s="37"/>
      <c r="M113" s="190"/>
      <c r="N113" s="59"/>
      <c r="O113" s="59"/>
      <c r="P113" s="59"/>
      <c r="Q113" s="59"/>
      <c r="R113" s="59"/>
      <c r="S113" s="59"/>
      <c r="T113" s="60"/>
      <c r="AT113" s="15" t="s">
        <v>161</v>
      </c>
      <c r="AU113" s="15" t="s">
        <v>88</v>
      </c>
    </row>
    <row r="114" spans="2:65" s="10" customFormat="1" ht="25.9" customHeight="1">
      <c r="B114" s="160"/>
      <c r="C114" s="161"/>
      <c r="D114" s="162" t="s">
        <v>79</v>
      </c>
      <c r="E114" s="163" t="s">
        <v>439</v>
      </c>
      <c r="F114" s="163" t="s">
        <v>648</v>
      </c>
      <c r="G114" s="161"/>
      <c r="H114" s="161"/>
      <c r="I114" s="164"/>
      <c r="J114" s="165">
        <f>BK114</f>
        <v>0</v>
      </c>
      <c r="K114" s="161"/>
      <c r="L114" s="166"/>
      <c r="M114" s="167"/>
      <c r="N114" s="168"/>
      <c r="O114" s="168"/>
      <c r="P114" s="169">
        <f>P115</f>
        <v>0</v>
      </c>
      <c r="Q114" s="168"/>
      <c r="R114" s="169">
        <f>R115</f>
        <v>0</v>
      </c>
      <c r="S114" s="168"/>
      <c r="T114" s="170">
        <f>T115</f>
        <v>0</v>
      </c>
      <c r="AR114" s="171" t="s">
        <v>171</v>
      </c>
      <c r="AT114" s="172" t="s">
        <v>79</v>
      </c>
      <c r="AU114" s="172" t="s">
        <v>80</v>
      </c>
      <c r="AY114" s="171" t="s">
        <v>153</v>
      </c>
      <c r="BK114" s="173">
        <f>BK115</f>
        <v>0</v>
      </c>
    </row>
    <row r="115" spans="2:65" s="10" customFormat="1" ht="22.9" customHeight="1">
      <c r="B115" s="160"/>
      <c r="C115" s="161"/>
      <c r="D115" s="162" t="s">
        <v>79</v>
      </c>
      <c r="E115" s="174" t="s">
        <v>649</v>
      </c>
      <c r="F115" s="174" t="s">
        <v>650</v>
      </c>
      <c r="G115" s="161"/>
      <c r="H115" s="161"/>
      <c r="I115" s="164"/>
      <c r="J115" s="175">
        <f>BK115</f>
        <v>0</v>
      </c>
      <c r="K115" s="161"/>
      <c r="L115" s="166"/>
      <c r="M115" s="167"/>
      <c r="N115" s="168"/>
      <c r="O115" s="168"/>
      <c r="P115" s="169">
        <f>SUM(P116:P153)</f>
        <v>0</v>
      </c>
      <c r="Q115" s="168"/>
      <c r="R115" s="169">
        <f>SUM(R116:R153)</f>
        <v>0</v>
      </c>
      <c r="S115" s="168"/>
      <c r="T115" s="170">
        <f>SUM(T116:T153)</f>
        <v>0</v>
      </c>
      <c r="AR115" s="171" t="s">
        <v>171</v>
      </c>
      <c r="AT115" s="172" t="s">
        <v>79</v>
      </c>
      <c r="AU115" s="172" t="s">
        <v>88</v>
      </c>
      <c r="AY115" s="171" t="s">
        <v>153</v>
      </c>
      <c r="BK115" s="173">
        <f>SUM(BK116:BK153)</f>
        <v>0</v>
      </c>
    </row>
    <row r="116" spans="2:65" s="1" customFormat="1" ht="16.5" customHeight="1">
      <c r="B116" s="33"/>
      <c r="C116" s="176" t="s">
        <v>221</v>
      </c>
      <c r="D116" s="176" t="s">
        <v>155</v>
      </c>
      <c r="E116" s="177" t="s">
        <v>651</v>
      </c>
      <c r="F116" s="178" t="s">
        <v>652</v>
      </c>
      <c r="G116" s="179" t="s">
        <v>372</v>
      </c>
      <c r="H116" s="180">
        <v>4</v>
      </c>
      <c r="I116" s="181"/>
      <c r="J116" s="182">
        <f>ROUND(I116*H116,2)</f>
        <v>0</v>
      </c>
      <c r="K116" s="178" t="s">
        <v>41</v>
      </c>
      <c r="L116" s="37"/>
      <c r="M116" s="183" t="s">
        <v>41</v>
      </c>
      <c r="N116" s="184" t="s">
        <v>51</v>
      </c>
      <c r="O116" s="59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AR116" s="15" t="s">
        <v>159</v>
      </c>
      <c r="AT116" s="15" t="s">
        <v>155</v>
      </c>
      <c r="AU116" s="15" t="s">
        <v>90</v>
      </c>
      <c r="AY116" s="15" t="s">
        <v>153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5" t="s">
        <v>88</v>
      </c>
      <c r="BK116" s="187">
        <f>ROUND(I116*H116,2)</f>
        <v>0</v>
      </c>
      <c r="BL116" s="15" t="s">
        <v>159</v>
      </c>
      <c r="BM116" s="15" t="s">
        <v>653</v>
      </c>
    </row>
    <row r="117" spans="2:65" s="1" customFormat="1" ht="11.25">
      <c r="B117" s="33"/>
      <c r="C117" s="34"/>
      <c r="D117" s="188" t="s">
        <v>161</v>
      </c>
      <c r="E117" s="34"/>
      <c r="F117" s="189" t="s">
        <v>654</v>
      </c>
      <c r="G117" s="34"/>
      <c r="H117" s="34"/>
      <c r="I117" s="103"/>
      <c r="J117" s="34"/>
      <c r="K117" s="34"/>
      <c r="L117" s="37"/>
      <c r="M117" s="190"/>
      <c r="N117" s="59"/>
      <c r="O117" s="59"/>
      <c r="P117" s="59"/>
      <c r="Q117" s="59"/>
      <c r="R117" s="59"/>
      <c r="S117" s="59"/>
      <c r="T117" s="60"/>
      <c r="AT117" s="15" t="s">
        <v>161</v>
      </c>
      <c r="AU117" s="15" t="s">
        <v>90</v>
      </c>
    </row>
    <row r="118" spans="2:65" s="1" customFormat="1" ht="16.5" customHeight="1">
      <c r="B118" s="33"/>
      <c r="C118" s="176" t="s">
        <v>226</v>
      </c>
      <c r="D118" s="176" t="s">
        <v>155</v>
      </c>
      <c r="E118" s="177" t="s">
        <v>655</v>
      </c>
      <c r="F118" s="178" t="s">
        <v>656</v>
      </c>
      <c r="G118" s="179" t="s">
        <v>112</v>
      </c>
      <c r="H118" s="180">
        <v>30</v>
      </c>
      <c r="I118" s="181"/>
      <c r="J118" s="182">
        <f>ROUND(I118*H118,2)</f>
        <v>0</v>
      </c>
      <c r="K118" s="178" t="s">
        <v>41</v>
      </c>
      <c r="L118" s="37"/>
      <c r="M118" s="183" t="s">
        <v>41</v>
      </c>
      <c r="N118" s="184" t="s">
        <v>51</v>
      </c>
      <c r="O118" s="59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AR118" s="15" t="s">
        <v>159</v>
      </c>
      <c r="AT118" s="15" t="s">
        <v>155</v>
      </c>
      <c r="AU118" s="15" t="s">
        <v>90</v>
      </c>
      <c r="AY118" s="15" t="s">
        <v>153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88</v>
      </c>
      <c r="BK118" s="187">
        <f>ROUND(I118*H118,2)</f>
        <v>0</v>
      </c>
      <c r="BL118" s="15" t="s">
        <v>159</v>
      </c>
      <c r="BM118" s="15" t="s">
        <v>657</v>
      </c>
    </row>
    <row r="119" spans="2:65" s="1" customFormat="1" ht="11.25">
      <c r="B119" s="33"/>
      <c r="C119" s="34"/>
      <c r="D119" s="188" t="s">
        <v>161</v>
      </c>
      <c r="E119" s="34"/>
      <c r="F119" s="189" t="s">
        <v>656</v>
      </c>
      <c r="G119" s="34"/>
      <c r="H119" s="34"/>
      <c r="I119" s="103"/>
      <c r="J119" s="34"/>
      <c r="K119" s="34"/>
      <c r="L119" s="37"/>
      <c r="M119" s="190"/>
      <c r="N119" s="59"/>
      <c r="O119" s="59"/>
      <c r="P119" s="59"/>
      <c r="Q119" s="59"/>
      <c r="R119" s="59"/>
      <c r="S119" s="59"/>
      <c r="T119" s="60"/>
      <c r="AT119" s="15" t="s">
        <v>161</v>
      </c>
      <c r="AU119" s="15" t="s">
        <v>90</v>
      </c>
    </row>
    <row r="120" spans="2:65" s="1" customFormat="1" ht="16.5" customHeight="1">
      <c r="B120" s="33"/>
      <c r="C120" s="176" t="s">
        <v>231</v>
      </c>
      <c r="D120" s="176" t="s">
        <v>155</v>
      </c>
      <c r="E120" s="177" t="s">
        <v>658</v>
      </c>
      <c r="F120" s="178" t="s">
        <v>659</v>
      </c>
      <c r="G120" s="179" t="s">
        <v>372</v>
      </c>
      <c r="H120" s="180">
        <v>3</v>
      </c>
      <c r="I120" s="181"/>
      <c r="J120" s="182">
        <f>ROUND(I120*H120,2)</f>
        <v>0</v>
      </c>
      <c r="K120" s="178" t="s">
        <v>41</v>
      </c>
      <c r="L120" s="37"/>
      <c r="M120" s="183" t="s">
        <v>41</v>
      </c>
      <c r="N120" s="184" t="s">
        <v>51</v>
      </c>
      <c r="O120" s="59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AR120" s="15" t="s">
        <v>159</v>
      </c>
      <c r="AT120" s="15" t="s">
        <v>155</v>
      </c>
      <c r="AU120" s="15" t="s">
        <v>90</v>
      </c>
      <c r="AY120" s="15" t="s">
        <v>153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5" t="s">
        <v>88</v>
      </c>
      <c r="BK120" s="187">
        <f>ROUND(I120*H120,2)</f>
        <v>0</v>
      </c>
      <c r="BL120" s="15" t="s">
        <v>159</v>
      </c>
      <c r="BM120" s="15" t="s">
        <v>660</v>
      </c>
    </row>
    <row r="121" spans="2:65" s="1" customFormat="1" ht="11.25">
      <c r="B121" s="33"/>
      <c r="C121" s="34"/>
      <c r="D121" s="188" t="s">
        <v>161</v>
      </c>
      <c r="E121" s="34"/>
      <c r="F121" s="189" t="s">
        <v>661</v>
      </c>
      <c r="G121" s="34"/>
      <c r="H121" s="34"/>
      <c r="I121" s="103"/>
      <c r="J121" s="34"/>
      <c r="K121" s="34"/>
      <c r="L121" s="37"/>
      <c r="M121" s="190"/>
      <c r="N121" s="59"/>
      <c r="O121" s="59"/>
      <c r="P121" s="59"/>
      <c r="Q121" s="59"/>
      <c r="R121" s="59"/>
      <c r="S121" s="59"/>
      <c r="T121" s="60"/>
      <c r="AT121" s="15" t="s">
        <v>161</v>
      </c>
      <c r="AU121" s="15" t="s">
        <v>90</v>
      </c>
    </row>
    <row r="122" spans="2:65" s="1" customFormat="1" ht="16.5" customHeight="1">
      <c r="B122" s="33"/>
      <c r="C122" s="176" t="s">
        <v>237</v>
      </c>
      <c r="D122" s="176" t="s">
        <v>155</v>
      </c>
      <c r="E122" s="177" t="s">
        <v>662</v>
      </c>
      <c r="F122" s="178" t="s">
        <v>663</v>
      </c>
      <c r="G122" s="179" t="s">
        <v>112</v>
      </c>
      <c r="H122" s="180">
        <v>32</v>
      </c>
      <c r="I122" s="181"/>
      <c r="J122" s="182">
        <f>ROUND(I122*H122,2)</f>
        <v>0</v>
      </c>
      <c r="K122" s="178" t="s">
        <v>41</v>
      </c>
      <c r="L122" s="37"/>
      <c r="M122" s="183" t="s">
        <v>41</v>
      </c>
      <c r="N122" s="184" t="s">
        <v>51</v>
      </c>
      <c r="O122" s="59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AR122" s="15" t="s">
        <v>159</v>
      </c>
      <c r="AT122" s="15" t="s">
        <v>155</v>
      </c>
      <c r="AU122" s="15" t="s">
        <v>90</v>
      </c>
      <c r="AY122" s="15" t="s">
        <v>153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5" t="s">
        <v>88</v>
      </c>
      <c r="BK122" s="187">
        <f>ROUND(I122*H122,2)</f>
        <v>0</v>
      </c>
      <c r="BL122" s="15" t="s">
        <v>159</v>
      </c>
      <c r="BM122" s="15" t="s">
        <v>664</v>
      </c>
    </row>
    <row r="123" spans="2:65" s="1" customFormat="1" ht="11.25">
      <c r="B123" s="33"/>
      <c r="C123" s="34"/>
      <c r="D123" s="188" t="s">
        <v>161</v>
      </c>
      <c r="E123" s="34"/>
      <c r="F123" s="189" t="s">
        <v>663</v>
      </c>
      <c r="G123" s="34"/>
      <c r="H123" s="34"/>
      <c r="I123" s="103"/>
      <c r="J123" s="34"/>
      <c r="K123" s="34"/>
      <c r="L123" s="37"/>
      <c r="M123" s="190"/>
      <c r="N123" s="59"/>
      <c r="O123" s="59"/>
      <c r="P123" s="59"/>
      <c r="Q123" s="59"/>
      <c r="R123" s="59"/>
      <c r="S123" s="59"/>
      <c r="T123" s="60"/>
      <c r="AT123" s="15" t="s">
        <v>161</v>
      </c>
      <c r="AU123" s="15" t="s">
        <v>90</v>
      </c>
    </row>
    <row r="124" spans="2:65" s="11" customFormat="1" ht="11.25">
      <c r="B124" s="191"/>
      <c r="C124" s="192"/>
      <c r="D124" s="188" t="s">
        <v>163</v>
      </c>
      <c r="E124" s="193" t="s">
        <v>41</v>
      </c>
      <c r="F124" s="194" t="s">
        <v>665</v>
      </c>
      <c r="G124" s="192"/>
      <c r="H124" s="195">
        <v>32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163</v>
      </c>
      <c r="AU124" s="201" t="s">
        <v>90</v>
      </c>
      <c r="AV124" s="11" t="s">
        <v>90</v>
      </c>
      <c r="AW124" s="11" t="s">
        <v>42</v>
      </c>
      <c r="AX124" s="11" t="s">
        <v>80</v>
      </c>
      <c r="AY124" s="201" t="s">
        <v>153</v>
      </c>
    </row>
    <row r="125" spans="2:65" s="12" customFormat="1" ht="11.25">
      <c r="B125" s="202"/>
      <c r="C125" s="203"/>
      <c r="D125" s="188" t="s">
        <v>163</v>
      </c>
      <c r="E125" s="204" t="s">
        <v>41</v>
      </c>
      <c r="F125" s="205" t="s">
        <v>165</v>
      </c>
      <c r="G125" s="203"/>
      <c r="H125" s="206">
        <v>32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163</v>
      </c>
      <c r="AU125" s="212" t="s">
        <v>90</v>
      </c>
      <c r="AV125" s="12" t="s">
        <v>159</v>
      </c>
      <c r="AW125" s="12" t="s">
        <v>42</v>
      </c>
      <c r="AX125" s="12" t="s">
        <v>88</v>
      </c>
      <c r="AY125" s="212" t="s">
        <v>153</v>
      </c>
    </row>
    <row r="126" spans="2:65" s="1" customFormat="1" ht="16.5" customHeight="1">
      <c r="B126" s="33"/>
      <c r="C126" s="176" t="s">
        <v>8</v>
      </c>
      <c r="D126" s="176" t="s">
        <v>155</v>
      </c>
      <c r="E126" s="177" t="s">
        <v>666</v>
      </c>
      <c r="F126" s="178" t="s">
        <v>667</v>
      </c>
      <c r="G126" s="179" t="s">
        <v>112</v>
      </c>
      <c r="H126" s="180">
        <v>4</v>
      </c>
      <c r="I126" s="181"/>
      <c r="J126" s="182">
        <f>ROUND(I126*H126,2)</f>
        <v>0</v>
      </c>
      <c r="K126" s="178" t="s">
        <v>41</v>
      </c>
      <c r="L126" s="37"/>
      <c r="M126" s="183" t="s">
        <v>41</v>
      </c>
      <c r="N126" s="184" t="s">
        <v>51</v>
      </c>
      <c r="O126" s="59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AR126" s="15" t="s">
        <v>159</v>
      </c>
      <c r="AT126" s="15" t="s">
        <v>155</v>
      </c>
      <c r="AU126" s="15" t="s">
        <v>90</v>
      </c>
      <c r="AY126" s="15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5" t="s">
        <v>88</v>
      </c>
      <c r="BK126" s="187">
        <f>ROUND(I126*H126,2)</f>
        <v>0</v>
      </c>
      <c r="BL126" s="15" t="s">
        <v>159</v>
      </c>
      <c r="BM126" s="15" t="s">
        <v>668</v>
      </c>
    </row>
    <row r="127" spans="2:65" s="1" customFormat="1" ht="11.25">
      <c r="B127" s="33"/>
      <c r="C127" s="34"/>
      <c r="D127" s="188" t="s">
        <v>161</v>
      </c>
      <c r="E127" s="34"/>
      <c r="F127" s="189" t="s">
        <v>667</v>
      </c>
      <c r="G127" s="34"/>
      <c r="H127" s="34"/>
      <c r="I127" s="103"/>
      <c r="J127" s="34"/>
      <c r="K127" s="34"/>
      <c r="L127" s="37"/>
      <c r="M127" s="190"/>
      <c r="N127" s="59"/>
      <c r="O127" s="59"/>
      <c r="P127" s="59"/>
      <c r="Q127" s="59"/>
      <c r="R127" s="59"/>
      <c r="S127" s="59"/>
      <c r="T127" s="60"/>
      <c r="AT127" s="15" t="s">
        <v>161</v>
      </c>
      <c r="AU127" s="15" t="s">
        <v>90</v>
      </c>
    </row>
    <row r="128" spans="2:65" s="1" customFormat="1" ht="16.5" customHeight="1">
      <c r="B128" s="33"/>
      <c r="C128" s="176" t="s">
        <v>248</v>
      </c>
      <c r="D128" s="176" t="s">
        <v>155</v>
      </c>
      <c r="E128" s="177" t="s">
        <v>669</v>
      </c>
      <c r="F128" s="178" t="s">
        <v>670</v>
      </c>
      <c r="G128" s="179" t="s">
        <v>112</v>
      </c>
      <c r="H128" s="180">
        <v>44</v>
      </c>
      <c r="I128" s="181"/>
      <c r="J128" s="182">
        <f>ROUND(I128*H128,2)</f>
        <v>0</v>
      </c>
      <c r="K128" s="178" t="s">
        <v>41</v>
      </c>
      <c r="L128" s="37"/>
      <c r="M128" s="183" t="s">
        <v>41</v>
      </c>
      <c r="N128" s="184" t="s">
        <v>51</v>
      </c>
      <c r="O128" s="59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AR128" s="15" t="s">
        <v>159</v>
      </c>
      <c r="AT128" s="15" t="s">
        <v>155</v>
      </c>
      <c r="AU128" s="15" t="s">
        <v>90</v>
      </c>
      <c r="AY128" s="15" t="s">
        <v>153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5" t="s">
        <v>88</v>
      </c>
      <c r="BK128" s="187">
        <f>ROUND(I128*H128,2)</f>
        <v>0</v>
      </c>
      <c r="BL128" s="15" t="s">
        <v>159</v>
      </c>
      <c r="BM128" s="15" t="s">
        <v>671</v>
      </c>
    </row>
    <row r="129" spans="2:65" s="1" customFormat="1" ht="11.25">
      <c r="B129" s="33"/>
      <c r="C129" s="34"/>
      <c r="D129" s="188" t="s">
        <v>161</v>
      </c>
      <c r="E129" s="34"/>
      <c r="F129" s="189" t="s">
        <v>670</v>
      </c>
      <c r="G129" s="34"/>
      <c r="H129" s="34"/>
      <c r="I129" s="103"/>
      <c r="J129" s="34"/>
      <c r="K129" s="34"/>
      <c r="L129" s="37"/>
      <c r="M129" s="190"/>
      <c r="N129" s="59"/>
      <c r="O129" s="59"/>
      <c r="P129" s="59"/>
      <c r="Q129" s="59"/>
      <c r="R129" s="59"/>
      <c r="S129" s="59"/>
      <c r="T129" s="60"/>
      <c r="AT129" s="15" t="s">
        <v>161</v>
      </c>
      <c r="AU129" s="15" t="s">
        <v>90</v>
      </c>
    </row>
    <row r="130" spans="2:65" s="1" customFormat="1" ht="16.5" customHeight="1">
      <c r="B130" s="33"/>
      <c r="C130" s="176" t="s">
        <v>254</v>
      </c>
      <c r="D130" s="176" t="s">
        <v>155</v>
      </c>
      <c r="E130" s="177" t="s">
        <v>672</v>
      </c>
      <c r="F130" s="178" t="s">
        <v>673</v>
      </c>
      <c r="G130" s="179" t="s">
        <v>372</v>
      </c>
      <c r="H130" s="180">
        <v>2</v>
      </c>
      <c r="I130" s="181"/>
      <c r="J130" s="182">
        <f>ROUND(I130*H130,2)</f>
        <v>0</v>
      </c>
      <c r="K130" s="178" t="s">
        <v>41</v>
      </c>
      <c r="L130" s="37"/>
      <c r="M130" s="183" t="s">
        <v>41</v>
      </c>
      <c r="N130" s="184" t="s">
        <v>51</v>
      </c>
      <c r="O130" s="59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15" t="s">
        <v>159</v>
      </c>
      <c r="AT130" s="15" t="s">
        <v>155</v>
      </c>
      <c r="AU130" s="15" t="s">
        <v>90</v>
      </c>
      <c r="AY130" s="15" t="s">
        <v>153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88</v>
      </c>
      <c r="BK130" s="187">
        <f>ROUND(I130*H130,2)</f>
        <v>0</v>
      </c>
      <c r="BL130" s="15" t="s">
        <v>159</v>
      </c>
      <c r="BM130" s="15" t="s">
        <v>674</v>
      </c>
    </row>
    <row r="131" spans="2:65" s="1" customFormat="1" ht="11.25">
      <c r="B131" s="33"/>
      <c r="C131" s="34"/>
      <c r="D131" s="188" t="s">
        <v>161</v>
      </c>
      <c r="E131" s="34"/>
      <c r="F131" s="189" t="s">
        <v>675</v>
      </c>
      <c r="G131" s="34"/>
      <c r="H131" s="34"/>
      <c r="I131" s="103"/>
      <c r="J131" s="34"/>
      <c r="K131" s="34"/>
      <c r="L131" s="37"/>
      <c r="M131" s="190"/>
      <c r="N131" s="59"/>
      <c r="O131" s="59"/>
      <c r="P131" s="59"/>
      <c r="Q131" s="59"/>
      <c r="R131" s="59"/>
      <c r="S131" s="59"/>
      <c r="T131" s="60"/>
      <c r="AT131" s="15" t="s">
        <v>161</v>
      </c>
      <c r="AU131" s="15" t="s">
        <v>90</v>
      </c>
    </row>
    <row r="132" spans="2:65" s="1" customFormat="1" ht="16.5" customHeight="1">
      <c r="B132" s="33"/>
      <c r="C132" s="176" t="s">
        <v>121</v>
      </c>
      <c r="D132" s="176" t="s">
        <v>155</v>
      </c>
      <c r="E132" s="177" t="s">
        <v>676</v>
      </c>
      <c r="F132" s="178" t="s">
        <v>677</v>
      </c>
      <c r="G132" s="179" t="s">
        <v>372</v>
      </c>
      <c r="H132" s="180">
        <v>4</v>
      </c>
      <c r="I132" s="181"/>
      <c r="J132" s="182">
        <f>ROUND(I132*H132,2)</f>
        <v>0</v>
      </c>
      <c r="K132" s="178" t="s">
        <v>41</v>
      </c>
      <c r="L132" s="37"/>
      <c r="M132" s="183" t="s">
        <v>41</v>
      </c>
      <c r="N132" s="184" t="s">
        <v>51</v>
      </c>
      <c r="O132" s="59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AR132" s="15" t="s">
        <v>159</v>
      </c>
      <c r="AT132" s="15" t="s">
        <v>155</v>
      </c>
      <c r="AU132" s="15" t="s">
        <v>90</v>
      </c>
      <c r="AY132" s="15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5" t="s">
        <v>88</v>
      </c>
      <c r="BK132" s="187">
        <f>ROUND(I132*H132,2)</f>
        <v>0</v>
      </c>
      <c r="BL132" s="15" t="s">
        <v>159</v>
      </c>
      <c r="BM132" s="15" t="s">
        <v>678</v>
      </c>
    </row>
    <row r="133" spans="2:65" s="1" customFormat="1" ht="11.25">
      <c r="B133" s="33"/>
      <c r="C133" s="34"/>
      <c r="D133" s="188" t="s">
        <v>161</v>
      </c>
      <c r="E133" s="34"/>
      <c r="F133" s="189" t="s">
        <v>679</v>
      </c>
      <c r="G133" s="34"/>
      <c r="H133" s="34"/>
      <c r="I133" s="103"/>
      <c r="J133" s="34"/>
      <c r="K133" s="34"/>
      <c r="L133" s="37"/>
      <c r="M133" s="190"/>
      <c r="N133" s="59"/>
      <c r="O133" s="59"/>
      <c r="P133" s="59"/>
      <c r="Q133" s="59"/>
      <c r="R133" s="59"/>
      <c r="S133" s="59"/>
      <c r="T133" s="60"/>
      <c r="AT133" s="15" t="s">
        <v>161</v>
      </c>
      <c r="AU133" s="15" t="s">
        <v>90</v>
      </c>
    </row>
    <row r="134" spans="2:65" s="1" customFormat="1" ht="16.5" customHeight="1">
      <c r="B134" s="33"/>
      <c r="C134" s="176" t="s">
        <v>264</v>
      </c>
      <c r="D134" s="176" t="s">
        <v>155</v>
      </c>
      <c r="E134" s="177" t="s">
        <v>680</v>
      </c>
      <c r="F134" s="178" t="s">
        <v>681</v>
      </c>
      <c r="G134" s="179" t="s">
        <v>112</v>
      </c>
      <c r="H134" s="180">
        <v>34</v>
      </c>
      <c r="I134" s="181"/>
      <c r="J134" s="182">
        <f>ROUND(I134*H134,2)</f>
        <v>0</v>
      </c>
      <c r="K134" s="178" t="s">
        <v>41</v>
      </c>
      <c r="L134" s="37"/>
      <c r="M134" s="183" t="s">
        <v>41</v>
      </c>
      <c r="N134" s="184" t="s">
        <v>51</v>
      </c>
      <c r="O134" s="59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15" t="s">
        <v>159</v>
      </c>
      <c r="AT134" s="15" t="s">
        <v>155</v>
      </c>
      <c r="AU134" s="15" t="s">
        <v>90</v>
      </c>
      <c r="AY134" s="15" t="s">
        <v>153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5" t="s">
        <v>88</v>
      </c>
      <c r="BK134" s="187">
        <f>ROUND(I134*H134,2)</f>
        <v>0</v>
      </c>
      <c r="BL134" s="15" t="s">
        <v>159</v>
      </c>
      <c r="BM134" s="15" t="s">
        <v>682</v>
      </c>
    </row>
    <row r="135" spans="2:65" s="1" customFormat="1" ht="11.25">
      <c r="B135" s="33"/>
      <c r="C135" s="34"/>
      <c r="D135" s="188" t="s">
        <v>161</v>
      </c>
      <c r="E135" s="34"/>
      <c r="F135" s="189" t="s">
        <v>683</v>
      </c>
      <c r="G135" s="34"/>
      <c r="H135" s="34"/>
      <c r="I135" s="103"/>
      <c r="J135" s="34"/>
      <c r="K135" s="34"/>
      <c r="L135" s="37"/>
      <c r="M135" s="190"/>
      <c r="N135" s="59"/>
      <c r="O135" s="59"/>
      <c r="P135" s="59"/>
      <c r="Q135" s="59"/>
      <c r="R135" s="59"/>
      <c r="S135" s="59"/>
      <c r="T135" s="60"/>
      <c r="AT135" s="15" t="s">
        <v>161</v>
      </c>
      <c r="AU135" s="15" t="s">
        <v>90</v>
      </c>
    </row>
    <row r="136" spans="2:65" s="1" customFormat="1" ht="16.5" customHeight="1">
      <c r="B136" s="33"/>
      <c r="C136" s="176" t="s">
        <v>269</v>
      </c>
      <c r="D136" s="176" t="s">
        <v>155</v>
      </c>
      <c r="E136" s="177" t="s">
        <v>684</v>
      </c>
      <c r="F136" s="178" t="s">
        <v>685</v>
      </c>
      <c r="G136" s="179" t="s">
        <v>686</v>
      </c>
      <c r="H136" s="180">
        <v>5</v>
      </c>
      <c r="I136" s="181"/>
      <c r="J136" s="182">
        <f>ROUND(I136*H136,2)</f>
        <v>0</v>
      </c>
      <c r="K136" s="178" t="s">
        <v>41</v>
      </c>
      <c r="L136" s="37"/>
      <c r="M136" s="183" t="s">
        <v>41</v>
      </c>
      <c r="N136" s="184" t="s">
        <v>51</v>
      </c>
      <c r="O136" s="59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AR136" s="15" t="s">
        <v>159</v>
      </c>
      <c r="AT136" s="15" t="s">
        <v>155</v>
      </c>
      <c r="AU136" s="15" t="s">
        <v>90</v>
      </c>
      <c r="AY136" s="15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5" t="s">
        <v>88</v>
      </c>
      <c r="BK136" s="187">
        <f>ROUND(I136*H136,2)</f>
        <v>0</v>
      </c>
      <c r="BL136" s="15" t="s">
        <v>159</v>
      </c>
      <c r="BM136" s="15" t="s">
        <v>687</v>
      </c>
    </row>
    <row r="137" spans="2:65" s="1" customFormat="1" ht="11.25">
      <c r="B137" s="33"/>
      <c r="C137" s="34"/>
      <c r="D137" s="188" t="s">
        <v>161</v>
      </c>
      <c r="E137" s="34"/>
      <c r="F137" s="189" t="s">
        <v>685</v>
      </c>
      <c r="G137" s="34"/>
      <c r="H137" s="34"/>
      <c r="I137" s="103"/>
      <c r="J137" s="34"/>
      <c r="K137" s="34"/>
      <c r="L137" s="37"/>
      <c r="M137" s="190"/>
      <c r="N137" s="59"/>
      <c r="O137" s="59"/>
      <c r="P137" s="59"/>
      <c r="Q137" s="59"/>
      <c r="R137" s="59"/>
      <c r="S137" s="59"/>
      <c r="T137" s="60"/>
      <c r="AT137" s="15" t="s">
        <v>161</v>
      </c>
      <c r="AU137" s="15" t="s">
        <v>90</v>
      </c>
    </row>
    <row r="138" spans="2:65" s="1" customFormat="1" ht="16.5" customHeight="1">
      <c r="B138" s="33"/>
      <c r="C138" s="176" t="s">
        <v>7</v>
      </c>
      <c r="D138" s="176" t="s">
        <v>155</v>
      </c>
      <c r="E138" s="177" t="s">
        <v>688</v>
      </c>
      <c r="F138" s="178" t="s">
        <v>689</v>
      </c>
      <c r="G138" s="179" t="s">
        <v>686</v>
      </c>
      <c r="H138" s="180">
        <v>4</v>
      </c>
      <c r="I138" s="181"/>
      <c r="J138" s="182">
        <f>ROUND(I138*H138,2)</f>
        <v>0</v>
      </c>
      <c r="K138" s="178" t="s">
        <v>41</v>
      </c>
      <c r="L138" s="37"/>
      <c r="M138" s="183" t="s">
        <v>41</v>
      </c>
      <c r="N138" s="184" t="s">
        <v>51</v>
      </c>
      <c r="O138" s="59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AR138" s="15" t="s">
        <v>159</v>
      </c>
      <c r="AT138" s="15" t="s">
        <v>155</v>
      </c>
      <c r="AU138" s="15" t="s">
        <v>90</v>
      </c>
      <c r="AY138" s="15" t="s">
        <v>153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5" t="s">
        <v>88</v>
      </c>
      <c r="BK138" s="187">
        <f>ROUND(I138*H138,2)</f>
        <v>0</v>
      </c>
      <c r="BL138" s="15" t="s">
        <v>159</v>
      </c>
      <c r="BM138" s="15" t="s">
        <v>690</v>
      </c>
    </row>
    <row r="139" spans="2:65" s="1" customFormat="1" ht="11.25">
      <c r="B139" s="33"/>
      <c r="C139" s="34"/>
      <c r="D139" s="188" t="s">
        <v>161</v>
      </c>
      <c r="E139" s="34"/>
      <c r="F139" s="189" t="s">
        <v>689</v>
      </c>
      <c r="G139" s="34"/>
      <c r="H139" s="34"/>
      <c r="I139" s="103"/>
      <c r="J139" s="34"/>
      <c r="K139" s="34"/>
      <c r="L139" s="37"/>
      <c r="M139" s="190"/>
      <c r="N139" s="59"/>
      <c r="O139" s="59"/>
      <c r="P139" s="59"/>
      <c r="Q139" s="59"/>
      <c r="R139" s="59"/>
      <c r="S139" s="59"/>
      <c r="T139" s="60"/>
      <c r="AT139" s="15" t="s">
        <v>161</v>
      </c>
      <c r="AU139" s="15" t="s">
        <v>90</v>
      </c>
    </row>
    <row r="140" spans="2:65" s="1" customFormat="1" ht="16.5" customHeight="1">
      <c r="B140" s="33"/>
      <c r="C140" s="176" t="s">
        <v>280</v>
      </c>
      <c r="D140" s="176" t="s">
        <v>155</v>
      </c>
      <c r="E140" s="177" t="s">
        <v>187</v>
      </c>
      <c r="F140" s="178" t="s">
        <v>691</v>
      </c>
      <c r="G140" s="179" t="s">
        <v>372</v>
      </c>
      <c r="H140" s="180">
        <v>2</v>
      </c>
      <c r="I140" s="181"/>
      <c r="J140" s="182">
        <f>ROUND(I140*H140,2)</f>
        <v>0</v>
      </c>
      <c r="K140" s="178" t="s">
        <v>41</v>
      </c>
      <c r="L140" s="37"/>
      <c r="M140" s="183" t="s">
        <v>41</v>
      </c>
      <c r="N140" s="184" t="s">
        <v>51</v>
      </c>
      <c r="O140" s="59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AR140" s="15" t="s">
        <v>159</v>
      </c>
      <c r="AT140" s="15" t="s">
        <v>155</v>
      </c>
      <c r="AU140" s="15" t="s">
        <v>90</v>
      </c>
      <c r="AY140" s="15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5" t="s">
        <v>88</v>
      </c>
      <c r="BK140" s="187">
        <f>ROUND(I140*H140,2)</f>
        <v>0</v>
      </c>
      <c r="BL140" s="15" t="s">
        <v>159</v>
      </c>
      <c r="BM140" s="15" t="s">
        <v>692</v>
      </c>
    </row>
    <row r="141" spans="2:65" s="1" customFormat="1" ht="11.25">
      <c r="B141" s="33"/>
      <c r="C141" s="34"/>
      <c r="D141" s="188" t="s">
        <v>161</v>
      </c>
      <c r="E141" s="34"/>
      <c r="F141" s="189" t="s">
        <v>693</v>
      </c>
      <c r="G141" s="34"/>
      <c r="H141" s="34"/>
      <c r="I141" s="103"/>
      <c r="J141" s="34"/>
      <c r="K141" s="34"/>
      <c r="L141" s="37"/>
      <c r="M141" s="190"/>
      <c r="N141" s="59"/>
      <c r="O141" s="59"/>
      <c r="P141" s="59"/>
      <c r="Q141" s="59"/>
      <c r="R141" s="59"/>
      <c r="S141" s="59"/>
      <c r="T141" s="60"/>
      <c r="AT141" s="15" t="s">
        <v>161</v>
      </c>
      <c r="AU141" s="15" t="s">
        <v>90</v>
      </c>
    </row>
    <row r="142" spans="2:65" s="1" customFormat="1" ht="16.5" customHeight="1">
      <c r="B142" s="33"/>
      <c r="C142" s="176" t="s">
        <v>288</v>
      </c>
      <c r="D142" s="176" t="s">
        <v>155</v>
      </c>
      <c r="E142" s="177" t="s">
        <v>207</v>
      </c>
      <c r="F142" s="178" t="s">
        <v>694</v>
      </c>
      <c r="G142" s="179" t="s">
        <v>372</v>
      </c>
      <c r="H142" s="180">
        <v>2</v>
      </c>
      <c r="I142" s="181"/>
      <c r="J142" s="182">
        <f>ROUND(I142*H142,2)</f>
        <v>0</v>
      </c>
      <c r="K142" s="178" t="s">
        <v>41</v>
      </c>
      <c r="L142" s="37"/>
      <c r="M142" s="183" t="s">
        <v>41</v>
      </c>
      <c r="N142" s="184" t="s">
        <v>51</v>
      </c>
      <c r="O142" s="59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AR142" s="15" t="s">
        <v>159</v>
      </c>
      <c r="AT142" s="15" t="s">
        <v>155</v>
      </c>
      <c r="AU142" s="15" t="s">
        <v>90</v>
      </c>
      <c r="AY142" s="15" t="s">
        <v>153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5" t="s">
        <v>88</v>
      </c>
      <c r="BK142" s="187">
        <f>ROUND(I142*H142,2)</f>
        <v>0</v>
      </c>
      <c r="BL142" s="15" t="s">
        <v>159</v>
      </c>
      <c r="BM142" s="15" t="s">
        <v>695</v>
      </c>
    </row>
    <row r="143" spans="2:65" s="1" customFormat="1" ht="11.25">
      <c r="B143" s="33"/>
      <c r="C143" s="34"/>
      <c r="D143" s="188" t="s">
        <v>161</v>
      </c>
      <c r="E143" s="34"/>
      <c r="F143" s="189" t="s">
        <v>696</v>
      </c>
      <c r="G143" s="34"/>
      <c r="H143" s="34"/>
      <c r="I143" s="103"/>
      <c r="J143" s="34"/>
      <c r="K143" s="34"/>
      <c r="L143" s="37"/>
      <c r="M143" s="190"/>
      <c r="N143" s="59"/>
      <c r="O143" s="59"/>
      <c r="P143" s="59"/>
      <c r="Q143" s="59"/>
      <c r="R143" s="59"/>
      <c r="S143" s="59"/>
      <c r="T143" s="60"/>
      <c r="AT143" s="15" t="s">
        <v>161</v>
      </c>
      <c r="AU143" s="15" t="s">
        <v>90</v>
      </c>
    </row>
    <row r="144" spans="2:65" s="1" customFormat="1" ht="16.5" customHeight="1">
      <c r="B144" s="33"/>
      <c r="C144" s="176" t="s">
        <v>295</v>
      </c>
      <c r="D144" s="176" t="s">
        <v>155</v>
      </c>
      <c r="E144" s="177" t="s">
        <v>697</v>
      </c>
      <c r="F144" s="178" t="s">
        <v>698</v>
      </c>
      <c r="G144" s="179" t="s">
        <v>372</v>
      </c>
      <c r="H144" s="180">
        <v>1</v>
      </c>
      <c r="I144" s="181"/>
      <c r="J144" s="182">
        <f>ROUND(I144*H144,2)</f>
        <v>0</v>
      </c>
      <c r="K144" s="178" t="s">
        <v>41</v>
      </c>
      <c r="L144" s="37"/>
      <c r="M144" s="183" t="s">
        <v>41</v>
      </c>
      <c r="N144" s="184" t="s">
        <v>51</v>
      </c>
      <c r="O144" s="59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AR144" s="15" t="s">
        <v>159</v>
      </c>
      <c r="AT144" s="15" t="s">
        <v>155</v>
      </c>
      <c r="AU144" s="15" t="s">
        <v>90</v>
      </c>
      <c r="AY144" s="15" t="s">
        <v>153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5" t="s">
        <v>88</v>
      </c>
      <c r="BK144" s="187">
        <f>ROUND(I144*H144,2)</f>
        <v>0</v>
      </c>
      <c r="BL144" s="15" t="s">
        <v>159</v>
      </c>
      <c r="BM144" s="15" t="s">
        <v>699</v>
      </c>
    </row>
    <row r="145" spans="2:65" s="1" customFormat="1" ht="11.25">
      <c r="B145" s="33"/>
      <c r="C145" s="34"/>
      <c r="D145" s="188" t="s">
        <v>161</v>
      </c>
      <c r="E145" s="34"/>
      <c r="F145" s="189" t="s">
        <v>698</v>
      </c>
      <c r="G145" s="34"/>
      <c r="H145" s="34"/>
      <c r="I145" s="103"/>
      <c r="J145" s="34"/>
      <c r="K145" s="34"/>
      <c r="L145" s="37"/>
      <c r="M145" s="190"/>
      <c r="N145" s="59"/>
      <c r="O145" s="59"/>
      <c r="P145" s="59"/>
      <c r="Q145" s="59"/>
      <c r="R145" s="59"/>
      <c r="S145" s="59"/>
      <c r="T145" s="60"/>
      <c r="AT145" s="15" t="s">
        <v>161</v>
      </c>
      <c r="AU145" s="15" t="s">
        <v>90</v>
      </c>
    </row>
    <row r="146" spans="2:65" s="1" customFormat="1" ht="16.5" customHeight="1">
      <c r="B146" s="33"/>
      <c r="C146" s="176" t="s">
        <v>300</v>
      </c>
      <c r="D146" s="176" t="s">
        <v>155</v>
      </c>
      <c r="E146" s="177" t="s">
        <v>700</v>
      </c>
      <c r="F146" s="178" t="s">
        <v>701</v>
      </c>
      <c r="G146" s="179" t="s">
        <v>702</v>
      </c>
      <c r="H146" s="180">
        <v>1</v>
      </c>
      <c r="I146" s="181"/>
      <c r="J146" s="182">
        <f>ROUND(I146*H146,2)</f>
        <v>0</v>
      </c>
      <c r="K146" s="178" t="s">
        <v>41</v>
      </c>
      <c r="L146" s="37"/>
      <c r="M146" s="183" t="s">
        <v>41</v>
      </c>
      <c r="N146" s="184" t="s">
        <v>51</v>
      </c>
      <c r="O146" s="59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AR146" s="15" t="s">
        <v>159</v>
      </c>
      <c r="AT146" s="15" t="s">
        <v>155</v>
      </c>
      <c r="AU146" s="15" t="s">
        <v>90</v>
      </c>
      <c r="AY146" s="15" t="s">
        <v>153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5" t="s">
        <v>88</v>
      </c>
      <c r="BK146" s="187">
        <f>ROUND(I146*H146,2)</f>
        <v>0</v>
      </c>
      <c r="BL146" s="15" t="s">
        <v>159</v>
      </c>
      <c r="BM146" s="15" t="s">
        <v>703</v>
      </c>
    </row>
    <row r="147" spans="2:65" s="1" customFormat="1" ht="11.25">
      <c r="B147" s="33"/>
      <c r="C147" s="34"/>
      <c r="D147" s="188" t="s">
        <v>161</v>
      </c>
      <c r="E147" s="34"/>
      <c r="F147" s="189" t="s">
        <v>701</v>
      </c>
      <c r="G147" s="34"/>
      <c r="H147" s="34"/>
      <c r="I147" s="103"/>
      <c r="J147" s="34"/>
      <c r="K147" s="34"/>
      <c r="L147" s="37"/>
      <c r="M147" s="190"/>
      <c r="N147" s="59"/>
      <c r="O147" s="59"/>
      <c r="P147" s="59"/>
      <c r="Q147" s="59"/>
      <c r="R147" s="59"/>
      <c r="S147" s="59"/>
      <c r="T147" s="60"/>
      <c r="AT147" s="15" t="s">
        <v>161</v>
      </c>
      <c r="AU147" s="15" t="s">
        <v>90</v>
      </c>
    </row>
    <row r="148" spans="2:65" s="1" customFormat="1" ht="16.5" customHeight="1">
      <c r="B148" s="33"/>
      <c r="C148" s="176" t="s">
        <v>307</v>
      </c>
      <c r="D148" s="176" t="s">
        <v>155</v>
      </c>
      <c r="E148" s="177" t="s">
        <v>704</v>
      </c>
      <c r="F148" s="178" t="s">
        <v>705</v>
      </c>
      <c r="G148" s="179" t="s">
        <v>686</v>
      </c>
      <c r="H148" s="180">
        <v>3</v>
      </c>
      <c r="I148" s="181"/>
      <c r="J148" s="182">
        <f>ROUND(I148*H148,2)</f>
        <v>0</v>
      </c>
      <c r="K148" s="178" t="s">
        <v>41</v>
      </c>
      <c r="L148" s="37"/>
      <c r="M148" s="183" t="s">
        <v>41</v>
      </c>
      <c r="N148" s="184" t="s">
        <v>51</v>
      </c>
      <c r="O148" s="59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AR148" s="15" t="s">
        <v>159</v>
      </c>
      <c r="AT148" s="15" t="s">
        <v>155</v>
      </c>
      <c r="AU148" s="15" t="s">
        <v>90</v>
      </c>
      <c r="AY148" s="15" t="s">
        <v>153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5" t="s">
        <v>88</v>
      </c>
      <c r="BK148" s="187">
        <f>ROUND(I148*H148,2)</f>
        <v>0</v>
      </c>
      <c r="BL148" s="15" t="s">
        <v>159</v>
      </c>
      <c r="BM148" s="15" t="s">
        <v>706</v>
      </c>
    </row>
    <row r="149" spans="2:65" s="1" customFormat="1" ht="11.25">
      <c r="B149" s="33"/>
      <c r="C149" s="34"/>
      <c r="D149" s="188" t="s">
        <v>161</v>
      </c>
      <c r="E149" s="34"/>
      <c r="F149" s="189" t="s">
        <v>705</v>
      </c>
      <c r="G149" s="34"/>
      <c r="H149" s="34"/>
      <c r="I149" s="103"/>
      <c r="J149" s="34"/>
      <c r="K149" s="34"/>
      <c r="L149" s="37"/>
      <c r="M149" s="190"/>
      <c r="N149" s="59"/>
      <c r="O149" s="59"/>
      <c r="P149" s="59"/>
      <c r="Q149" s="59"/>
      <c r="R149" s="59"/>
      <c r="S149" s="59"/>
      <c r="T149" s="60"/>
      <c r="AT149" s="15" t="s">
        <v>161</v>
      </c>
      <c r="AU149" s="15" t="s">
        <v>90</v>
      </c>
    </row>
    <row r="150" spans="2:65" s="1" customFormat="1" ht="16.5" customHeight="1">
      <c r="B150" s="33"/>
      <c r="C150" s="176" t="s">
        <v>312</v>
      </c>
      <c r="D150" s="176" t="s">
        <v>155</v>
      </c>
      <c r="E150" s="177" t="s">
        <v>707</v>
      </c>
      <c r="F150" s="178" t="s">
        <v>708</v>
      </c>
      <c r="G150" s="179" t="s">
        <v>686</v>
      </c>
      <c r="H150" s="180">
        <v>4</v>
      </c>
      <c r="I150" s="181"/>
      <c r="J150" s="182">
        <f>ROUND(I150*H150,2)</f>
        <v>0</v>
      </c>
      <c r="K150" s="178" t="s">
        <v>41</v>
      </c>
      <c r="L150" s="37"/>
      <c r="M150" s="183" t="s">
        <v>41</v>
      </c>
      <c r="N150" s="184" t="s">
        <v>51</v>
      </c>
      <c r="O150" s="59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AR150" s="15" t="s">
        <v>159</v>
      </c>
      <c r="AT150" s="15" t="s">
        <v>155</v>
      </c>
      <c r="AU150" s="15" t="s">
        <v>90</v>
      </c>
      <c r="AY150" s="15" t="s">
        <v>153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5" t="s">
        <v>88</v>
      </c>
      <c r="BK150" s="187">
        <f>ROUND(I150*H150,2)</f>
        <v>0</v>
      </c>
      <c r="BL150" s="15" t="s">
        <v>159</v>
      </c>
      <c r="BM150" s="15" t="s">
        <v>709</v>
      </c>
    </row>
    <row r="151" spans="2:65" s="1" customFormat="1" ht="11.25">
      <c r="B151" s="33"/>
      <c r="C151" s="34"/>
      <c r="D151" s="188" t="s">
        <v>161</v>
      </c>
      <c r="E151" s="34"/>
      <c r="F151" s="189" t="s">
        <v>708</v>
      </c>
      <c r="G151" s="34"/>
      <c r="H151" s="34"/>
      <c r="I151" s="103"/>
      <c r="J151" s="34"/>
      <c r="K151" s="34"/>
      <c r="L151" s="37"/>
      <c r="M151" s="190"/>
      <c r="N151" s="59"/>
      <c r="O151" s="59"/>
      <c r="P151" s="59"/>
      <c r="Q151" s="59"/>
      <c r="R151" s="59"/>
      <c r="S151" s="59"/>
      <c r="T151" s="60"/>
      <c r="AT151" s="15" t="s">
        <v>161</v>
      </c>
      <c r="AU151" s="15" t="s">
        <v>90</v>
      </c>
    </row>
    <row r="152" spans="2:65" s="1" customFormat="1" ht="16.5" customHeight="1">
      <c r="B152" s="33"/>
      <c r="C152" s="176" t="s">
        <v>318</v>
      </c>
      <c r="D152" s="176" t="s">
        <v>155</v>
      </c>
      <c r="E152" s="177" t="s">
        <v>573</v>
      </c>
      <c r="F152" s="178" t="s">
        <v>710</v>
      </c>
      <c r="G152" s="179" t="s">
        <v>112</v>
      </c>
      <c r="H152" s="180">
        <v>40</v>
      </c>
      <c r="I152" s="181"/>
      <c r="J152" s="182">
        <f>ROUND(I152*H152,2)</f>
        <v>0</v>
      </c>
      <c r="K152" s="178" t="s">
        <v>41</v>
      </c>
      <c r="L152" s="37"/>
      <c r="M152" s="183" t="s">
        <v>41</v>
      </c>
      <c r="N152" s="184" t="s">
        <v>51</v>
      </c>
      <c r="O152" s="59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AR152" s="15" t="s">
        <v>159</v>
      </c>
      <c r="AT152" s="15" t="s">
        <v>155</v>
      </c>
      <c r="AU152" s="15" t="s">
        <v>90</v>
      </c>
      <c r="AY152" s="15" t="s">
        <v>153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5" t="s">
        <v>88</v>
      </c>
      <c r="BK152" s="187">
        <f>ROUND(I152*H152,2)</f>
        <v>0</v>
      </c>
      <c r="BL152" s="15" t="s">
        <v>159</v>
      </c>
      <c r="BM152" s="15" t="s">
        <v>711</v>
      </c>
    </row>
    <row r="153" spans="2:65" s="1" customFormat="1" ht="11.25">
      <c r="B153" s="33"/>
      <c r="C153" s="34"/>
      <c r="D153" s="188" t="s">
        <v>161</v>
      </c>
      <c r="E153" s="34"/>
      <c r="F153" s="189" t="s">
        <v>712</v>
      </c>
      <c r="G153" s="34"/>
      <c r="H153" s="34"/>
      <c r="I153" s="103"/>
      <c r="J153" s="34"/>
      <c r="K153" s="34"/>
      <c r="L153" s="37"/>
      <c r="M153" s="237"/>
      <c r="N153" s="238"/>
      <c r="O153" s="238"/>
      <c r="P153" s="238"/>
      <c r="Q153" s="238"/>
      <c r="R153" s="238"/>
      <c r="S153" s="238"/>
      <c r="T153" s="239"/>
      <c r="AT153" s="15" t="s">
        <v>161</v>
      </c>
      <c r="AU153" s="15" t="s">
        <v>90</v>
      </c>
    </row>
    <row r="154" spans="2:65" s="1" customFormat="1" ht="6.95" customHeight="1">
      <c r="B154" s="45"/>
      <c r="C154" s="46"/>
      <c r="D154" s="46"/>
      <c r="E154" s="46"/>
      <c r="F154" s="46"/>
      <c r="G154" s="46"/>
      <c r="H154" s="46"/>
      <c r="I154" s="127"/>
      <c r="J154" s="46"/>
      <c r="K154" s="46"/>
      <c r="L154" s="37"/>
    </row>
  </sheetData>
  <sheetProtection algorithmName="SHA-512" hashValue="mK2cMH+KPpeGBF7ddVlxz5l59QDvuf4N+nvqCdfv0iHWjhdkaYyo4ufd6KVcgyxPIZUwpZvMW6cip+aS4XTNFw==" saltValue="eDTQ3ORiHR/wfey+B+ghVWqyPq1hJyHolyU3iBbA2EB7UsxklRNIHLbZ7LRSeDAczvNIOJ+LuA96dZhf80+nyQ==" spinCount="100000" sheet="1" objects="1" scenarios="1" formatColumns="0" formatRows="0" autoFilter="0"/>
  <autoFilter ref="C81:K153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8"/>
  <sheetViews>
    <sheetView showGridLines="0" topLeftCell="A28" workbookViewId="0">
      <selection activeCell="I86" sqref="I8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99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</row>
    <row r="4" spans="2:46" ht="24.95" customHeight="1">
      <c r="B4" s="18"/>
      <c r="D4" s="101" t="s">
        <v>114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2" t="s">
        <v>16</v>
      </c>
      <c r="L6" s="18"/>
    </row>
    <row r="7" spans="2:4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</row>
    <row r="8" spans="2:46" s="1" customFormat="1" ht="12" customHeight="1">
      <c r="B8" s="37"/>
      <c r="D8" s="102" t="s">
        <v>127</v>
      </c>
      <c r="I8" s="103"/>
      <c r="L8" s="37"/>
    </row>
    <row r="9" spans="2:46" s="1" customFormat="1" ht="36.950000000000003" customHeight="1">
      <c r="B9" s="37"/>
      <c r="E9" s="282" t="s">
        <v>713</v>
      </c>
      <c r="F9" s="283"/>
      <c r="G9" s="283"/>
      <c r="H9" s="283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714</v>
      </c>
      <c r="L11" s="37"/>
    </row>
    <row r="12" spans="2:4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46" s="1" customFormat="1" ht="10.9" customHeight="1">
      <c r="B13" s="37"/>
      <c r="I13" s="103"/>
      <c r="L13" s="37"/>
    </row>
    <row r="14" spans="2:4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4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ROUND(J80, 2)</f>
        <v>204189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ROUND((SUM(BE80:BE87)),  2)</f>
        <v>204189</v>
      </c>
      <c r="I33" s="116">
        <v>0.21</v>
      </c>
      <c r="J33" s="115">
        <f>ROUND(((SUM(BE80:BE87))*I33),  2)</f>
        <v>42879.69</v>
      </c>
      <c r="L33" s="37"/>
    </row>
    <row r="34" spans="2:12" s="1" customFormat="1" ht="14.45" customHeight="1">
      <c r="B34" s="37"/>
      <c r="E34" s="102" t="s">
        <v>52</v>
      </c>
      <c r="F34" s="115">
        <f>ROUND((SUM(BF80:BF87)),  2)</f>
        <v>0</v>
      </c>
      <c r="I34" s="116">
        <v>0.15</v>
      </c>
      <c r="J34" s="115">
        <f>ROUND(((SUM(BF80:BF87))*I34),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ROUND((SUM(BG80:BG87)),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ROUND((SUM(BH80:BH87)),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ROUND((SUM(BI80:BI87)),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247068.69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SO 402 - Přeložka telekomunikačního vedení SŽDC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J80</f>
        <v>204189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134</v>
      </c>
      <c r="E60" s="139"/>
      <c r="F60" s="139"/>
      <c r="G60" s="139"/>
      <c r="H60" s="139"/>
      <c r="I60" s="140"/>
      <c r="J60" s="141">
        <f>J81</f>
        <v>204189</v>
      </c>
      <c r="K60" s="137"/>
      <c r="L60" s="142"/>
    </row>
    <row r="61" spans="2:47" s="1" customFormat="1" ht="21.75" hidden="1" customHeight="1">
      <c r="B61" s="33"/>
      <c r="C61" s="34"/>
      <c r="D61" s="34"/>
      <c r="E61" s="34"/>
      <c r="F61" s="34"/>
      <c r="G61" s="34"/>
      <c r="H61" s="34"/>
      <c r="I61" s="103"/>
      <c r="J61" s="34"/>
      <c r="K61" s="34"/>
      <c r="L61" s="37"/>
    </row>
    <row r="62" spans="2:47" s="1" customFormat="1" ht="6.95" hidden="1" customHeight="1">
      <c r="B62" s="45"/>
      <c r="C62" s="46"/>
      <c r="D62" s="46"/>
      <c r="E62" s="46"/>
      <c r="F62" s="46"/>
      <c r="G62" s="46"/>
      <c r="H62" s="46"/>
      <c r="I62" s="127"/>
      <c r="J62" s="46"/>
      <c r="K62" s="46"/>
      <c r="L62" s="37"/>
    </row>
    <row r="63" spans="2:47" ht="11.25" hidden="1"/>
    <row r="64" spans="2:47" ht="11.25" hidden="1"/>
    <row r="65" spans="2:63" ht="11.25" hidden="1"/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30"/>
      <c r="J66" s="48"/>
      <c r="K66" s="48"/>
      <c r="L66" s="37"/>
    </row>
    <row r="67" spans="2:63" s="1" customFormat="1" ht="24.95" customHeight="1">
      <c r="B67" s="33"/>
      <c r="C67" s="21" t="s">
        <v>138</v>
      </c>
      <c r="D67" s="34"/>
      <c r="E67" s="34"/>
      <c r="F67" s="34"/>
      <c r="G67" s="34"/>
      <c r="H67" s="34"/>
      <c r="I67" s="103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3"/>
      <c r="J68" s="34"/>
      <c r="K68" s="34"/>
      <c r="L68" s="37"/>
    </row>
    <row r="69" spans="2:63" s="1" customFormat="1" ht="12" customHeight="1">
      <c r="B69" s="33"/>
      <c r="C69" s="27" t="s">
        <v>16</v>
      </c>
      <c r="D69" s="34"/>
      <c r="E69" s="34"/>
      <c r="F69" s="34"/>
      <c r="G69" s="34"/>
      <c r="H69" s="34"/>
      <c r="I69" s="103"/>
      <c r="J69" s="34"/>
      <c r="K69" s="34"/>
      <c r="L69" s="37"/>
    </row>
    <row r="70" spans="2:63" s="1" customFormat="1" ht="16.5" customHeight="1">
      <c r="B70" s="33"/>
      <c r="C70" s="34"/>
      <c r="D70" s="34"/>
      <c r="E70" s="287" t="str">
        <f>E7</f>
        <v>Nymburk, přechod trati ulice Pražská</v>
      </c>
      <c r="F70" s="288"/>
      <c r="G70" s="288"/>
      <c r="H70" s="288"/>
      <c r="I70" s="103"/>
      <c r="J70" s="34"/>
      <c r="K70" s="34"/>
      <c r="L70" s="37"/>
    </row>
    <row r="71" spans="2:63" s="1" customFormat="1" ht="12" customHeight="1">
      <c r="B71" s="33"/>
      <c r="C71" s="27" t="s">
        <v>127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63" s="1" customFormat="1" ht="16.5" customHeight="1">
      <c r="B72" s="33"/>
      <c r="C72" s="34"/>
      <c r="D72" s="34"/>
      <c r="E72" s="260" t="str">
        <f>E9</f>
        <v>SO 402 - Přeložka telekomunikačního vedení SŽDC</v>
      </c>
      <c r="F72" s="259"/>
      <c r="G72" s="259"/>
      <c r="H72" s="259"/>
      <c r="I72" s="103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3"/>
      <c r="J73" s="34"/>
      <c r="K73" s="34"/>
      <c r="L73" s="37"/>
    </row>
    <row r="74" spans="2:63" s="1" customFormat="1" ht="12" customHeight="1">
      <c r="B74" s="33"/>
      <c r="C74" s="27" t="s">
        <v>22</v>
      </c>
      <c r="D74" s="34"/>
      <c r="E74" s="34"/>
      <c r="F74" s="25" t="str">
        <f>F12</f>
        <v>Nymburk, ul. Pražská</v>
      </c>
      <c r="G74" s="34"/>
      <c r="H74" s="34"/>
      <c r="I74" s="104" t="s">
        <v>24</v>
      </c>
      <c r="J74" s="54" t="str">
        <f>IF(J12="","",J12)</f>
        <v>10. 3. 2020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3"/>
      <c r="J75" s="34"/>
      <c r="K75" s="34"/>
      <c r="L75" s="37"/>
    </row>
    <row r="76" spans="2:63" s="1" customFormat="1" ht="13.7" customHeight="1">
      <c r="B76" s="33"/>
      <c r="C76" s="27" t="s">
        <v>30</v>
      </c>
      <c r="D76" s="34"/>
      <c r="E76" s="34"/>
      <c r="F76" s="25" t="str">
        <f>E15</f>
        <v>Město Nymburk</v>
      </c>
      <c r="G76" s="34"/>
      <c r="H76" s="34"/>
      <c r="I76" s="104" t="s">
        <v>38</v>
      </c>
      <c r="J76" s="31" t="str">
        <f>E21</f>
        <v>Martin Toms</v>
      </c>
      <c r="K76" s="34"/>
      <c r="L76" s="37"/>
    </row>
    <row r="77" spans="2:63" s="1" customFormat="1" ht="13.7" customHeight="1">
      <c r="B77" s="33"/>
      <c r="C77" s="27" t="s">
        <v>36</v>
      </c>
      <c r="D77" s="34"/>
      <c r="E77" s="34"/>
      <c r="F77" s="25" t="str">
        <f>IF(E18="","",E18)</f>
        <v>Vyplň údaj</v>
      </c>
      <c r="G77" s="34"/>
      <c r="H77" s="34"/>
      <c r="I77" s="104" t="s">
        <v>43</v>
      </c>
      <c r="J77" s="31" t="str">
        <f>E24</f>
        <v>Martin Toms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3"/>
      <c r="J78" s="34"/>
      <c r="K78" s="34"/>
      <c r="L78" s="37"/>
    </row>
    <row r="79" spans="2:63" s="9" customFormat="1" ht="29.25" customHeight="1">
      <c r="B79" s="150"/>
      <c r="C79" s="151" t="s">
        <v>139</v>
      </c>
      <c r="D79" s="152" t="s">
        <v>65</v>
      </c>
      <c r="E79" s="152" t="s">
        <v>61</v>
      </c>
      <c r="F79" s="152" t="s">
        <v>62</v>
      </c>
      <c r="G79" s="152" t="s">
        <v>140</v>
      </c>
      <c r="H79" s="152" t="s">
        <v>141</v>
      </c>
      <c r="I79" s="153" t="s">
        <v>142</v>
      </c>
      <c r="J79" s="152" t="s">
        <v>132</v>
      </c>
      <c r="K79" s="154" t="s">
        <v>143</v>
      </c>
      <c r="L79" s="155"/>
      <c r="M79" s="63" t="s">
        <v>41</v>
      </c>
      <c r="N79" s="64" t="s">
        <v>50</v>
      </c>
      <c r="O79" s="64" t="s">
        <v>144</v>
      </c>
      <c r="P79" s="64" t="s">
        <v>145</v>
      </c>
      <c r="Q79" s="64" t="s">
        <v>146</v>
      </c>
      <c r="R79" s="64" t="s">
        <v>147</v>
      </c>
      <c r="S79" s="64" t="s">
        <v>148</v>
      </c>
      <c r="T79" s="65" t="s">
        <v>149</v>
      </c>
    </row>
    <row r="80" spans="2:63" s="1" customFormat="1" ht="22.9" customHeight="1">
      <c r="B80" s="33"/>
      <c r="C80" s="70" t="s">
        <v>150</v>
      </c>
      <c r="D80" s="34"/>
      <c r="E80" s="34"/>
      <c r="F80" s="34"/>
      <c r="G80" s="34"/>
      <c r="H80" s="34"/>
      <c r="I80" s="103"/>
      <c r="J80" s="156">
        <f>BK80</f>
        <v>204189</v>
      </c>
      <c r="K80" s="34"/>
      <c r="L80" s="37"/>
      <c r="M80" s="66"/>
      <c r="N80" s="67"/>
      <c r="O80" s="67"/>
      <c r="P80" s="157">
        <f>P81</f>
        <v>0</v>
      </c>
      <c r="Q80" s="67"/>
      <c r="R80" s="157">
        <f>R81</f>
        <v>0</v>
      </c>
      <c r="S80" s="67"/>
      <c r="T80" s="158">
        <f>T81</f>
        <v>0</v>
      </c>
      <c r="AT80" s="15" t="s">
        <v>79</v>
      </c>
      <c r="AU80" s="15" t="s">
        <v>133</v>
      </c>
      <c r="BK80" s="159">
        <f>BK81</f>
        <v>204189</v>
      </c>
    </row>
    <row r="81" spans="2:65" s="10" customFormat="1" ht="25.9" customHeight="1">
      <c r="B81" s="160"/>
      <c r="C81" s="161"/>
      <c r="D81" s="162" t="s">
        <v>79</v>
      </c>
      <c r="E81" s="163" t="s">
        <v>151</v>
      </c>
      <c r="F81" s="163" t="s">
        <v>152</v>
      </c>
      <c r="G81" s="161"/>
      <c r="H81" s="161"/>
      <c r="I81" s="164"/>
      <c r="J81" s="165">
        <f>BK81</f>
        <v>204189</v>
      </c>
      <c r="K81" s="161"/>
      <c r="L81" s="166"/>
      <c r="M81" s="167"/>
      <c r="N81" s="168"/>
      <c r="O81" s="168"/>
      <c r="P81" s="169">
        <f>SUM(P82:P87)</f>
        <v>0</v>
      </c>
      <c r="Q81" s="168"/>
      <c r="R81" s="169">
        <f>SUM(R82:R87)</f>
        <v>0</v>
      </c>
      <c r="S81" s="168"/>
      <c r="T81" s="170">
        <f>SUM(T82:T87)</f>
        <v>0</v>
      </c>
      <c r="AR81" s="171" t="s">
        <v>88</v>
      </c>
      <c r="AT81" s="172" t="s">
        <v>79</v>
      </c>
      <c r="AU81" s="172" t="s">
        <v>80</v>
      </c>
      <c r="AY81" s="171" t="s">
        <v>153</v>
      </c>
      <c r="BK81" s="173">
        <f>SUM(BK82:BK87)</f>
        <v>204189</v>
      </c>
    </row>
    <row r="82" spans="2:65" s="1" customFormat="1" ht="16.5" customHeight="1">
      <c r="B82" s="33"/>
      <c r="C82" s="176" t="s">
        <v>88</v>
      </c>
      <c r="D82" s="176" t="s">
        <v>155</v>
      </c>
      <c r="E82" s="177" t="s">
        <v>329</v>
      </c>
      <c r="F82" s="178" t="s">
        <v>715</v>
      </c>
      <c r="G82" s="179" t="s">
        <v>716</v>
      </c>
      <c r="H82" s="180">
        <v>1</v>
      </c>
      <c r="I82" s="181">
        <v>54298</v>
      </c>
      <c r="J82" s="182">
        <f>ROUND(I82*H82,2)</f>
        <v>54298</v>
      </c>
      <c r="K82" s="178" t="s">
        <v>41</v>
      </c>
      <c r="L82" s="37"/>
      <c r="M82" s="183" t="s">
        <v>41</v>
      </c>
      <c r="N82" s="184" t="s">
        <v>51</v>
      </c>
      <c r="O82" s="59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AR82" s="15" t="s">
        <v>159</v>
      </c>
      <c r="AT82" s="15" t="s">
        <v>155</v>
      </c>
      <c r="AU82" s="15" t="s">
        <v>88</v>
      </c>
      <c r="AY82" s="15" t="s">
        <v>153</v>
      </c>
      <c r="BE82" s="187">
        <f>IF(N82="základní",J82,0)</f>
        <v>54298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5" t="s">
        <v>88</v>
      </c>
      <c r="BK82" s="187">
        <f>ROUND(I82*H82,2)</f>
        <v>54298</v>
      </c>
      <c r="BL82" s="15" t="s">
        <v>159</v>
      </c>
      <c r="BM82" s="15" t="s">
        <v>717</v>
      </c>
    </row>
    <row r="83" spans="2:65" s="1" customFormat="1" ht="11.25">
      <c r="B83" s="33"/>
      <c r="C83" s="34"/>
      <c r="D83" s="188" t="s">
        <v>161</v>
      </c>
      <c r="E83" s="34"/>
      <c r="F83" s="189" t="s">
        <v>715</v>
      </c>
      <c r="G83" s="34"/>
      <c r="H83" s="34"/>
      <c r="I83" s="103"/>
      <c r="J83" s="34"/>
      <c r="K83" s="34"/>
      <c r="L83" s="37"/>
      <c r="M83" s="190"/>
      <c r="N83" s="59"/>
      <c r="O83" s="59"/>
      <c r="P83" s="59"/>
      <c r="Q83" s="59"/>
      <c r="R83" s="59"/>
      <c r="S83" s="59"/>
      <c r="T83" s="60"/>
      <c r="AT83" s="15" t="s">
        <v>161</v>
      </c>
      <c r="AU83" s="15" t="s">
        <v>88</v>
      </c>
    </row>
    <row r="84" spans="2:65" s="1" customFormat="1" ht="29.25">
      <c r="B84" s="33"/>
      <c r="C84" s="34"/>
      <c r="D84" s="188" t="s">
        <v>718</v>
      </c>
      <c r="E84" s="34"/>
      <c r="F84" s="240" t="s">
        <v>719</v>
      </c>
      <c r="G84" s="34"/>
      <c r="H84" s="34"/>
      <c r="I84" s="103"/>
      <c r="J84" s="34"/>
      <c r="K84" s="34"/>
      <c r="L84" s="37"/>
      <c r="M84" s="190"/>
      <c r="N84" s="59"/>
      <c r="O84" s="59"/>
      <c r="P84" s="59"/>
      <c r="Q84" s="59"/>
      <c r="R84" s="59"/>
      <c r="S84" s="59"/>
      <c r="T84" s="60"/>
      <c r="AT84" s="15" t="s">
        <v>718</v>
      </c>
      <c r="AU84" s="15" t="s">
        <v>88</v>
      </c>
    </row>
    <row r="85" spans="2:65" s="1" customFormat="1" ht="16.5" customHeight="1">
      <c r="B85" s="33"/>
      <c r="C85" s="176" t="s">
        <v>90</v>
      </c>
      <c r="D85" s="176" t="s">
        <v>155</v>
      </c>
      <c r="E85" s="177" t="s">
        <v>720</v>
      </c>
      <c r="F85" s="178" t="s">
        <v>721</v>
      </c>
      <c r="G85" s="179" t="s">
        <v>716</v>
      </c>
      <c r="H85" s="180">
        <v>1</v>
      </c>
      <c r="I85" s="181">
        <v>149891</v>
      </c>
      <c r="J85" s="182">
        <f>ROUND(I85*H85,2)</f>
        <v>149891</v>
      </c>
      <c r="K85" s="178" t="s">
        <v>41</v>
      </c>
      <c r="L85" s="37"/>
      <c r="M85" s="183" t="s">
        <v>41</v>
      </c>
      <c r="N85" s="184" t="s">
        <v>51</v>
      </c>
      <c r="O85" s="59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AR85" s="15" t="s">
        <v>159</v>
      </c>
      <c r="AT85" s="15" t="s">
        <v>155</v>
      </c>
      <c r="AU85" s="15" t="s">
        <v>88</v>
      </c>
      <c r="AY85" s="15" t="s">
        <v>153</v>
      </c>
      <c r="BE85" s="187">
        <f>IF(N85="základní",J85,0)</f>
        <v>149891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5" t="s">
        <v>88</v>
      </c>
      <c r="BK85" s="187">
        <f>ROUND(I85*H85,2)</f>
        <v>149891</v>
      </c>
      <c r="BL85" s="15" t="s">
        <v>159</v>
      </c>
      <c r="BM85" s="15" t="s">
        <v>722</v>
      </c>
    </row>
    <row r="86" spans="2:65" s="1" customFormat="1" ht="11.25">
      <c r="B86" s="33"/>
      <c r="C86" s="34"/>
      <c r="D86" s="188" t="s">
        <v>161</v>
      </c>
      <c r="E86" s="34"/>
      <c r="F86" s="189" t="s">
        <v>721</v>
      </c>
      <c r="G86" s="34"/>
      <c r="H86" s="34"/>
      <c r="I86" s="103"/>
      <c r="J86" s="34"/>
      <c r="K86" s="34"/>
      <c r="L86" s="37"/>
      <c r="M86" s="190"/>
      <c r="N86" s="59"/>
      <c r="O86" s="59"/>
      <c r="P86" s="59"/>
      <c r="Q86" s="59"/>
      <c r="R86" s="59"/>
      <c r="S86" s="59"/>
      <c r="T86" s="60"/>
      <c r="AT86" s="15" t="s">
        <v>161</v>
      </c>
      <c r="AU86" s="15" t="s">
        <v>88</v>
      </c>
    </row>
    <row r="87" spans="2:65" s="1" customFormat="1" ht="19.5">
      <c r="B87" s="33"/>
      <c r="C87" s="34"/>
      <c r="D87" s="188" t="s">
        <v>718</v>
      </c>
      <c r="E87" s="34"/>
      <c r="F87" s="240" t="s">
        <v>723</v>
      </c>
      <c r="G87" s="34"/>
      <c r="H87" s="34"/>
      <c r="I87" s="103"/>
      <c r="J87" s="34"/>
      <c r="K87" s="34"/>
      <c r="L87" s="37"/>
      <c r="M87" s="237"/>
      <c r="N87" s="238"/>
      <c r="O87" s="238"/>
      <c r="P87" s="238"/>
      <c r="Q87" s="238"/>
      <c r="R87" s="238"/>
      <c r="S87" s="238"/>
      <c r="T87" s="239"/>
      <c r="AT87" s="15" t="s">
        <v>718</v>
      </c>
      <c r="AU87" s="15" t="s">
        <v>88</v>
      </c>
    </row>
    <row r="88" spans="2:65" s="1" customFormat="1" ht="6.95" customHeight="1">
      <c r="B88" s="45"/>
      <c r="C88" s="46"/>
      <c r="D88" s="46"/>
      <c r="E88" s="46"/>
      <c r="F88" s="46"/>
      <c r="G88" s="46"/>
      <c r="H88" s="46"/>
      <c r="I88" s="127"/>
      <c r="J88" s="46"/>
      <c r="K88" s="46"/>
      <c r="L88" s="37"/>
    </row>
  </sheetData>
  <sheetProtection algorithmName="SHA-512" hashValue="lCxZxLqWRv5R1PR5uvES9XWyZvYtigSo7LExobCWYfcYD3SWfzhRdsytTlPz2uNrR8z4VCdVJkoylBxz0E2ajA==" saltValue="1sYS/ahEnz4ChgI/sAe54BCbbpfojVaL2Tuf0mbg6EYx5Ry1prcqLdW0bxw51LiFSlik0vvp7OyAntFV9r56hg==" spinCount="100000" sheet="1" objects="1" scenarios="1" formatColumns="0" formatRows="0" autoFilter="0"/>
  <autoFilter ref="C79:K87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102</v>
      </c>
      <c r="AZ2" s="97" t="s">
        <v>724</v>
      </c>
      <c r="BA2" s="97" t="s">
        <v>725</v>
      </c>
      <c r="BB2" s="97" t="s">
        <v>120</v>
      </c>
      <c r="BC2" s="97" t="s">
        <v>726</v>
      </c>
      <c r="BD2" s="97" t="s">
        <v>90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  <c r="AZ3" s="97" t="s">
        <v>125</v>
      </c>
      <c r="BA3" s="97" t="s">
        <v>727</v>
      </c>
      <c r="BB3" s="97" t="s">
        <v>120</v>
      </c>
      <c r="BC3" s="97" t="s">
        <v>726</v>
      </c>
      <c r="BD3" s="97" t="s">
        <v>90</v>
      </c>
    </row>
    <row r="4" spans="2:56" ht="24.95" customHeight="1">
      <c r="B4" s="18"/>
      <c r="D4" s="101" t="s">
        <v>114</v>
      </c>
      <c r="L4" s="18"/>
      <c r="M4" s="22" t="s">
        <v>10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102" t="s">
        <v>16</v>
      </c>
      <c r="L6" s="18"/>
    </row>
    <row r="7" spans="2:5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</row>
    <row r="8" spans="2:56" s="1" customFormat="1" ht="12" customHeight="1">
      <c r="B8" s="37"/>
      <c r="D8" s="102" t="s">
        <v>127</v>
      </c>
      <c r="I8" s="103"/>
      <c r="L8" s="37"/>
    </row>
    <row r="9" spans="2:56" s="1" customFormat="1" ht="36.950000000000003" customHeight="1">
      <c r="B9" s="37"/>
      <c r="E9" s="282" t="s">
        <v>728</v>
      </c>
      <c r="F9" s="283"/>
      <c r="G9" s="283"/>
      <c r="H9" s="283"/>
      <c r="I9" s="103"/>
      <c r="L9" s="37"/>
    </row>
    <row r="10" spans="2:56" s="1" customFormat="1" ht="11.25">
      <c r="B10" s="37"/>
      <c r="I10" s="103"/>
      <c r="L10" s="37"/>
    </row>
    <row r="11" spans="2:5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729</v>
      </c>
      <c r="L11" s="37"/>
    </row>
    <row r="12" spans="2:5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56" s="1" customFormat="1" ht="10.9" customHeight="1">
      <c r="B13" s="37"/>
      <c r="I13" s="103"/>
      <c r="L13" s="37"/>
    </row>
    <row r="14" spans="2:5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5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ROUND(J84,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ROUND((SUM(BE84:BE146)),  2)</f>
        <v>0</v>
      </c>
      <c r="I33" s="116">
        <v>0.21</v>
      </c>
      <c r="J33" s="115">
        <f>ROUND(((SUM(BE84:BE146))*I33),  2)</f>
        <v>0</v>
      </c>
      <c r="L33" s="37"/>
    </row>
    <row r="34" spans="2:12" s="1" customFormat="1" ht="14.45" customHeight="1">
      <c r="B34" s="37"/>
      <c r="E34" s="102" t="s">
        <v>52</v>
      </c>
      <c r="F34" s="115">
        <f>ROUND((SUM(BF84:BF146)),  2)</f>
        <v>0</v>
      </c>
      <c r="I34" s="116">
        <v>0.15</v>
      </c>
      <c r="J34" s="115">
        <f>ROUND(((SUM(BF84:BF146))*I34),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ROUND((SUM(BG84:BG146)),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ROUND((SUM(BH84:BH146)),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ROUND((SUM(BI84:BI146)),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0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SO 701 - Oplocení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J84</f>
        <v>0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134</v>
      </c>
      <c r="E60" s="139"/>
      <c r="F60" s="139"/>
      <c r="G60" s="139"/>
      <c r="H60" s="139"/>
      <c r="I60" s="140"/>
      <c r="J60" s="141">
        <f>J85</f>
        <v>0</v>
      </c>
      <c r="K60" s="137"/>
      <c r="L60" s="142"/>
    </row>
    <row r="61" spans="2:47" s="8" customFormat="1" ht="19.899999999999999" hidden="1" customHeight="1">
      <c r="B61" s="143"/>
      <c r="C61" s="144"/>
      <c r="D61" s="145" t="s">
        <v>135</v>
      </c>
      <c r="E61" s="146"/>
      <c r="F61" s="146"/>
      <c r="G61" s="146"/>
      <c r="H61" s="146"/>
      <c r="I61" s="147"/>
      <c r="J61" s="148">
        <f>J86</f>
        <v>0</v>
      </c>
      <c r="K61" s="144"/>
      <c r="L61" s="149"/>
    </row>
    <row r="62" spans="2:47" s="8" customFormat="1" ht="19.899999999999999" hidden="1" customHeight="1">
      <c r="B62" s="143"/>
      <c r="C62" s="144"/>
      <c r="D62" s="145" t="s">
        <v>730</v>
      </c>
      <c r="E62" s="146"/>
      <c r="F62" s="146"/>
      <c r="G62" s="146"/>
      <c r="H62" s="146"/>
      <c r="I62" s="147"/>
      <c r="J62" s="148">
        <f>J108</f>
        <v>0</v>
      </c>
      <c r="K62" s="144"/>
      <c r="L62" s="149"/>
    </row>
    <row r="63" spans="2:47" s="8" customFormat="1" ht="19.899999999999999" hidden="1" customHeight="1">
      <c r="B63" s="143"/>
      <c r="C63" s="144"/>
      <c r="D63" s="145" t="s">
        <v>731</v>
      </c>
      <c r="E63" s="146"/>
      <c r="F63" s="146"/>
      <c r="G63" s="146"/>
      <c r="H63" s="146"/>
      <c r="I63" s="147"/>
      <c r="J63" s="148">
        <f>J117</f>
        <v>0</v>
      </c>
      <c r="K63" s="144"/>
      <c r="L63" s="149"/>
    </row>
    <row r="64" spans="2:47" s="8" customFormat="1" ht="19.899999999999999" hidden="1" customHeight="1">
      <c r="B64" s="143"/>
      <c r="C64" s="144"/>
      <c r="D64" s="145" t="s">
        <v>414</v>
      </c>
      <c r="E64" s="146"/>
      <c r="F64" s="146"/>
      <c r="G64" s="146"/>
      <c r="H64" s="146"/>
      <c r="I64" s="147"/>
      <c r="J64" s="148">
        <f>J144</f>
        <v>0</v>
      </c>
      <c r="K64" s="144"/>
      <c r="L64" s="149"/>
    </row>
    <row r="65" spans="2:12" s="1" customFormat="1" ht="21.75" hidden="1" customHeight="1">
      <c r="B65" s="33"/>
      <c r="C65" s="34"/>
      <c r="D65" s="34"/>
      <c r="E65" s="34"/>
      <c r="F65" s="34"/>
      <c r="G65" s="34"/>
      <c r="H65" s="34"/>
      <c r="I65" s="103"/>
      <c r="J65" s="34"/>
      <c r="K65" s="34"/>
      <c r="L65" s="37"/>
    </row>
    <row r="66" spans="2:12" s="1" customFormat="1" ht="6.95" hidden="1" customHeight="1">
      <c r="B66" s="45"/>
      <c r="C66" s="46"/>
      <c r="D66" s="46"/>
      <c r="E66" s="46"/>
      <c r="F66" s="46"/>
      <c r="G66" s="46"/>
      <c r="H66" s="46"/>
      <c r="I66" s="127"/>
      <c r="J66" s="46"/>
      <c r="K66" s="46"/>
      <c r="L66" s="37"/>
    </row>
    <row r="67" spans="2:12" ht="11.25" hidden="1"/>
    <row r="68" spans="2:12" ht="11.25" hidden="1"/>
    <row r="69" spans="2:12" ht="11.25" hidden="1"/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30"/>
      <c r="J70" s="48"/>
      <c r="K70" s="48"/>
      <c r="L70" s="37"/>
    </row>
    <row r="71" spans="2:12" s="1" customFormat="1" ht="24.95" customHeight="1">
      <c r="B71" s="33"/>
      <c r="C71" s="21" t="s">
        <v>138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12" customHeight="1">
      <c r="B73" s="33"/>
      <c r="C73" s="27" t="s">
        <v>16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87" t="str">
        <f>E7</f>
        <v>Nymburk, přechod trati ulice Pražská</v>
      </c>
      <c r="F74" s="288"/>
      <c r="G74" s="288"/>
      <c r="H74" s="288"/>
      <c r="I74" s="103"/>
      <c r="J74" s="34"/>
      <c r="K74" s="34"/>
      <c r="L74" s="37"/>
    </row>
    <row r="75" spans="2:12" s="1" customFormat="1" ht="12" customHeight="1">
      <c r="B75" s="33"/>
      <c r="C75" s="27" t="s">
        <v>127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60" t="str">
        <f>E9</f>
        <v>SO 701 - Oplocení</v>
      </c>
      <c r="F76" s="259"/>
      <c r="G76" s="259"/>
      <c r="H76" s="259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7" t="s">
        <v>22</v>
      </c>
      <c r="D78" s="34"/>
      <c r="E78" s="34"/>
      <c r="F78" s="25" t="str">
        <f>F12</f>
        <v>Nymburk, ul. Pražská</v>
      </c>
      <c r="G78" s="34"/>
      <c r="H78" s="34"/>
      <c r="I78" s="104" t="s">
        <v>24</v>
      </c>
      <c r="J78" s="54" t="str">
        <f>IF(J12="","",J12)</f>
        <v>10. 3. 2020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3.7" customHeight="1">
      <c r="B80" s="33"/>
      <c r="C80" s="27" t="s">
        <v>30</v>
      </c>
      <c r="D80" s="34"/>
      <c r="E80" s="34"/>
      <c r="F80" s="25" t="str">
        <f>E15</f>
        <v>Město Nymburk</v>
      </c>
      <c r="G80" s="34"/>
      <c r="H80" s="34"/>
      <c r="I80" s="104" t="s">
        <v>38</v>
      </c>
      <c r="J80" s="31" t="str">
        <f>E21</f>
        <v>Martin Toms</v>
      </c>
      <c r="K80" s="34"/>
      <c r="L80" s="37"/>
    </row>
    <row r="81" spans="2:65" s="1" customFormat="1" ht="13.7" customHeight="1">
      <c r="B81" s="33"/>
      <c r="C81" s="27" t="s">
        <v>36</v>
      </c>
      <c r="D81" s="34"/>
      <c r="E81" s="34"/>
      <c r="F81" s="25" t="str">
        <f>IF(E18="","",E18)</f>
        <v>Vyplň údaj</v>
      </c>
      <c r="G81" s="34"/>
      <c r="H81" s="34"/>
      <c r="I81" s="104" t="s">
        <v>43</v>
      </c>
      <c r="J81" s="31" t="str">
        <f>E24</f>
        <v>Martin Toms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9" customFormat="1" ht="29.25" customHeight="1">
      <c r="B83" s="150"/>
      <c r="C83" s="151" t="s">
        <v>139</v>
      </c>
      <c r="D83" s="152" t="s">
        <v>65</v>
      </c>
      <c r="E83" s="152" t="s">
        <v>61</v>
      </c>
      <c r="F83" s="152" t="s">
        <v>62</v>
      </c>
      <c r="G83" s="152" t="s">
        <v>140</v>
      </c>
      <c r="H83" s="152" t="s">
        <v>141</v>
      </c>
      <c r="I83" s="153" t="s">
        <v>142</v>
      </c>
      <c r="J83" s="152" t="s">
        <v>132</v>
      </c>
      <c r="K83" s="154" t="s">
        <v>143</v>
      </c>
      <c r="L83" s="155"/>
      <c r="M83" s="63" t="s">
        <v>41</v>
      </c>
      <c r="N83" s="64" t="s">
        <v>50</v>
      </c>
      <c r="O83" s="64" t="s">
        <v>144</v>
      </c>
      <c r="P83" s="64" t="s">
        <v>145</v>
      </c>
      <c r="Q83" s="64" t="s">
        <v>146</v>
      </c>
      <c r="R83" s="64" t="s">
        <v>147</v>
      </c>
      <c r="S83" s="64" t="s">
        <v>148</v>
      </c>
      <c r="T83" s="65" t="s">
        <v>149</v>
      </c>
    </row>
    <row r="84" spans="2:65" s="1" customFormat="1" ht="22.9" customHeight="1">
      <c r="B84" s="33"/>
      <c r="C84" s="70" t="s">
        <v>150</v>
      </c>
      <c r="D84" s="34"/>
      <c r="E84" s="34"/>
      <c r="F84" s="34"/>
      <c r="G84" s="34"/>
      <c r="H84" s="34"/>
      <c r="I84" s="103"/>
      <c r="J84" s="156">
        <f>BK84</f>
        <v>0</v>
      </c>
      <c r="K84" s="34"/>
      <c r="L84" s="37"/>
      <c r="M84" s="66"/>
      <c r="N84" s="67"/>
      <c r="O84" s="67"/>
      <c r="P84" s="157">
        <f>P85</f>
        <v>0</v>
      </c>
      <c r="Q84" s="67"/>
      <c r="R84" s="157">
        <f>R85</f>
        <v>50.113970020000004</v>
      </c>
      <c r="S84" s="67"/>
      <c r="T84" s="158">
        <f>T85</f>
        <v>0</v>
      </c>
      <c r="AT84" s="15" t="s">
        <v>79</v>
      </c>
      <c r="AU84" s="15" t="s">
        <v>133</v>
      </c>
      <c r="BK84" s="159">
        <f>BK85</f>
        <v>0</v>
      </c>
    </row>
    <row r="85" spans="2:65" s="10" customFormat="1" ht="25.9" customHeight="1">
      <c r="B85" s="160"/>
      <c r="C85" s="161"/>
      <c r="D85" s="162" t="s">
        <v>79</v>
      </c>
      <c r="E85" s="163" t="s">
        <v>151</v>
      </c>
      <c r="F85" s="163" t="s">
        <v>152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P86+P108+P117+P144</f>
        <v>0</v>
      </c>
      <c r="Q85" s="168"/>
      <c r="R85" s="169">
        <f>R86+R108+R117+R144</f>
        <v>50.113970020000004</v>
      </c>
      <c r="S85" s="168"/>
      <c r="T85" s="170">
        <f>T86+T108+T117+T144</f>
        <v>0</v>
      </c>
      <c r="AR85" s="171" t="s">
        <v>88</v>
      </c>
      <c r="AT85" s="172" t="s">
        <v>79</v>
      </c>
      <c r="AU85" s="172" t="s">
        <v>80</v>
      </c>
      <c r="AY85" s="171" t="s">
        <v>153</v>
      </c>
      <c r="BK85" s="173">
        <f>BK86+BK108+BK117+BK144</f>
        <v>0</v>
      </c>
    </row>
    <row r="86" spans="2:65" s="10" customFormat="1" ht="22.9" customHeight="1">
      <c r="B86" s="160"/>
      <c r="C86" s="161"/>
      <c r="D86" s="162" t="s">
        <v>79</v>
      </c>
      <c r="E86" s="174" t="s">
        <v>88</v>
      </c>
      <c r="F86" s="174" t="s">
        <v>154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SUM(P87:P107)</f>
        <v>0</v>
      </c>
      <c r="Q86" s="168"/>
      <c r="R86" s="169">
        <f>SUM(R87:R107)</f>
        <v>0</v>
      </c>
      <c r="S86" s="168"/>
      <c r="T86" s="170">
        <f>SUM(T87:T107)</f>
        <v>0</v>
      </c>
      <c r="AR86" s="171" t="s">
        <v>88</v>
      </c>
      <c r="AT86" s="172" t="s">
        <v>79</v>
      </c>
      <c r="AU86" s="172" t="s">
        <v>88</v>
      </c>
      <c r="AY86" s="171" t="s">
        <v>153</v>
      </c>
      <c r="BK86" s="173">
        <f>SUM(BK87:BK107)</f>
        <v>0</v>
      </c>
    </row>
    <row r="87" spans="2:65" s="1" customFormat="1" ht="16.5" customHeight="1">
      <c r="B87" s="33"/>
      <c r="C87" s="176" t="s">
        <v>88</v>
      </c>
      <c r="D87" s="176" t="s">
        <v>155</v>
      </c>
      <c r="E87" s="177" t="s">
        <v>216</v>
      </c>
      <c r="F87" s="178" t="s">
        <v>217</v>
      </c>
      <c r="G87" s="179" t="s">
        <v>120</v>
      </c>
      <c r="H87" s="180">
        <v>19.5</v>
      </c>
      <c r="I87" s="181"/>
      <c r="J87" s="182">
        <f>ROUND(I87*H87,2)</f>
        <v>0</v>
      </c>
      <c r="K87" s="178" t="s">
        <v>158</v>
      </c>
      <c r="L87" s="37"/>
      <c r="M87" s="183" t="s">
        <v>41</v>
      </c>
      <c r="N87" s="184" t="s">
        <v>51</v>
      </c>
      <c r="O87" s="59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AR87" s="15" t="s">
        <v>159</v>
      </c>
      <c r="AT87" s="15" t="s">
        <v>155</v>
      </c>
      <c r="AU87" s="15" t="s">
        <v>90</v>
      </c>
      <c r="AY87" s="15" t="s">
        <v>153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5" t="s">
        <v>88</v>
      </c>
      <c r="BK87" s="187">
        <f>ROUND(I87*H87,2)</f>
        <v>0</v>
      </c>
      <c r="BL87" s="15" t="s">
        <v>159</v>
      </c>
      <c r="BM87" s="15" t="s">
        <v>732</v>
      </c>
    </row>
    <row r="88" spans="2:65" s="1" customFormat="1" ht="19.5">
      <c r="B88" s="33"/>
      <c r="C88" s="34"/>
      <c r="D88" s="188" t="s">
        <v>161</v>
      </c>
      <c r="E88" s="34"/>
      <c r="F88" s="189" t="s">
        <v>219</v>
      </c>
      <c r="G88" s="34"/>
      <c r="H88" s="34"/>
      <c r="I88" s="103"/>
      <c r="J88" s="34"/>
      <c r="K88" s="34"/>
      <c r="L88" s="37"/>
      <c r="M88" s="190"/>
      <c r="N88" s="59"/>
      <c r="O88" s="59"/>
      <c r="P88" s="59"/>
      <c r="Q88" s="59"/>
      <c r="R88" s="59"/>
      <c r="S88" s="59"/>
      <c r="T88" s="60"/>
      <c r="AT88" s="15" t="s">
        <v>161</v>
      </c>
      <c r="AU88" s="15" t="s">
        <v>90</v>
      </c>
    </row>
    <row r="89" spans="2:65" s="11" customFormat="1" ht="11.25">
      <c r="B89" s="191"/>
      <c r="C89" s="192"/>
      <c r="D89" s="188" t="s">
        <v>163</v>
      </c>
      <c r="E89" s="193" t="s">
        <v>41</v>
      </c>
      <c r="F89" s="194" t="s">
        <v>733</v>
      </c>
      <c r="G89" s="192"/>
      <c r="H89" s="195">
        <v>19.5</v>
      </c>
      <c r="I89" s="196"/>
      <c r="J89" s="192"/>
      <c r="K89" s="192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163</v>
      </c>
      <c r="AU89" s="201" t="s">
        <v>90</v>
      </c>
      <c r="AV89" s="11" t="s">
        <v>90</v>
      </c>
      <c r="AW89" s="11" t="s">
        <v>42</v>
      </c>
      <c r="AX89" s="11" t="s">
        <v>80</v>
      </c>
      <c r="AY89" s="201" t="s">
        <v>153</v>
      </c>
    </row>
    <row r="90" spans="2:65" s="12" customFormat="1" ht="11.25">
      <c r="B90" s="202"/>
      <c r="C90" s="203"/>
      <c r="D90" s="188" t="s">
        <v>163</v>
      </c>
      <c r="E90" s="204" t="s">
        <v>724</v>
      </c>
      <c r="F90" s="205" t="s">
        <v>165</v>
      </c>
      <c r="G90" s="203"/>
      <c r="H90" s="206">
        <v>19.5</v>
      </c>
      <c r="I90" s="207"/>
      <c r="J90" s="203"/>
      <c r="K90" s="203"/>
      <c r="L90" s="208"/>
      <c r="M90" s="209"/>
      <c r="N90" s="210"/>
      <c r="O90" s="210"/>
      <c r="P90" s="210"/>
      <c r="Q90" s="210"/>
      <c r="R90" s="210"/>
      <c r="S90" s="210"/>
      <c r="T90" s="211"/>
      <c r="AT90" s="212" t="s">
        <v>163</v>
      </c>
      <c r="AU90" s="212" t="s">
        <v>90</v>
      </c>
      <c r="AV90" s="12" t="s">
        <v>159</v>
      </c>
      <c r="AW90" s="12" t="s">
        <v>42</v>
      </c>
      <c r="AX90" s="12" t="s">
        <v>88</v>
      </c>
      <c r="AY90" s="212" t="s">
        <v>153</v>
      </c>
    </row>
    <row r="91" spans="2:65" s="1" customFormat="1" ht="16.5" customHeight="1">
      <c r="B91" s="33"/>
      <c r="C91" s="176" t="s">
        <v>90</v>
      </c>
      <c r="D91" s="176" t="s">
        <v>155</v>
      </c>
      <c r="E91" s="177" t="s">
        <v>243</v>
      </c>
      <c r="F91" s="178" t="s">
        <v>244</v>
      </c>
      <c r="G91" s="179" t="s">
        <v>120</v>
      </c>
      <c r="H91" s="180">
        <v>19.5</v>
      </c>
      <c r="I91" s="181"/>
      <c r="J91" s="182">
        <f>ROUND(I91*H91,2)</f>
        <v>0</v>
      </c>
      <c r="K91" s="178" t="s">
        <v>158</v>
      </c>
      <c r="L91" s="37"/>
      <c r="M91" s="183" t="s">
        <v>41</v>
      </c>
      <c r="N91" s="184" t="s">
        <v>51</v>
      </c>
      <c r="O91" s="59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AR91" s="15" t="s">
        <v>159</v>
      </c>
      <c r="AT91" s="15" t="s">
        <v>155</v>
      </c>
      <c r="AU91" s="15" t="s">
        <v>90</v>
      </c>
      <c r="AY91" s="15" t="s">
        <v>153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5" t="s">
        <v>88</v>
      </c>
      <c r="BK91" s="187">
        <f>ROUND(I91*H91,2)</f>
        <v>0</v>
      </c>
      <c r="BL91" s="15" t="s">
        <v>159</v>
      </c>
      <c r="BM91" s="15" t="s">
        <v>734</v>
      </c>
    </row>
    <row r="92" spans="2:65" s="1" customFormat="1" ht="19.5">
      <c r="B92" s="33"/>
      <c r="C92" s="34"/>
      <c r="D92" s="188" t="s">
        <v>161</v>
      </c>
      <c r="E92" s="34"/>
      <c r="F92" s="189" t="s">
        <v>246</v>
      </c>
      <c r="G92" s="34"/>
      <c r="H92" s="34"/>
      <c r="I92" s="103"/>
      <c r="J92" s="34"/>
      <c r="K92" s="34"/>
      <c r="L92" s="37"/>
      <c r="M92" s="190"/>
      <c r="N92" s="59"/>
      <c r="O92" s="59"/>
      <c r="P92" s="59"/>
      <c r="Q92" s="59"/>
      <c r="R92" s="59"/>
      <c r="S92" s="59"/>
      <c r="T92" s="60"/>
      <c r="AT92" s="15" t="s">
        <v>161</v>
      </c>
      <c r="AU92" s="15" t="s">
        <v>90</v>
      </c>
    </row>
    <row r="93" spans="2:65" s="11" customFormat="1" ht="11.25">
      <c r="B93" s="191"/>
      <c r="C93" s="192"/>
      <c r="D93" s="188" t="s">
        <v>163</v>
      </c>
      <c r="E93" s="193" t="s">
        <v>41</v>
      </c>
      <c r="F93" s="194" t="s">
        <v>724</v>
      </c>
      <c r="G93" s="192"/>
      <c r="H93" s="195">
        <v>19.5</v>
      </c>
      <c r="I93" s="196"/>
      <c r="J93" s="192"/>
      <c r="K93" s="192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163</v>
      </c>
      <c r="AU93" s="201" t="s">
        <v>90</v>
      </c>
      <c r="AV93" s="11" t="s">
        <v>90</v>
      </c>
      <c r="AW93" s="11" t="s">
        <v>42</v>
      </c>
      <c r="AX93" s="11" t="s">
        <v>80</v>
      </c>
      <c r="AY93" s="201" t="s">
        <v>153</v>
      </c>
    </row>
    <row r="94" spans="2:65" s="12" customFormat="1" ht="11.25">
      <c r="B94" s="202"/>
      <c r="C94" s="203"/>
      <c r="D94" s="188" t="s">
        <v>163</v>
      </c>
      <c r="E94" s="204" t="s">
        <v>125</v>
      </c>
      <c r="F94" s="205" t="s">
        <v>165</v>
      </c>
      <c r="G94" s="203"/>
      <c r="H94" s="206">
        <v>19.5</v>
      </c>
      <c r="I94" s="207"/>
      <c r="J94" s="203"/>
      <c r="K94" s="203"/>
      <c r="L94" s="208"/>
      <c r="M94" s="209"/>
      <c r="N94" s="210"/>
      <c r="O94" s="210"/>
      <c r="P94" s="210"/>
      <c r="Q94" s="210"/>
      <c r="R94" s="210"/>
      <c r="S94" s="210"/>
      <c r="T94" s="211"/>
      <c r="AT94" s="212" t="s">
        <v>163</v>
      </c>
      <c r="AU94" s="212" t="s">
        <v>90</v>
      </c>
      <c r="AV94" s="12" t="s">
        <v>159</v>
      </c>
      <c r="AW94" s="12" t="s">
        <v>42</v>
      </c>
      <c r="AX94" s="12" t="s">
        <v>88</v>
      </c>
      <c r="AY94" s="212" t="s">
        <v>153</v>
      </c>
    </row>
    <row r="95" spans="2:65" s="1" customFormat="1" ht="16.5" customHeight="1">
      <c r="B95" s="33"/>
      <c r="C95" s="176" t="s">
        <v>171</v>
      </c>
      <c r="D95" s="176" t="s">
        <v>155</v>
      </c>
      <c r="E95" s="177" t="s">
        <v>249</v>
      </c>
      <c r="F95" s="178" t="s">
        <v>250</v>
      </c>
      <c r="G95" s="179" t="s">
        <v>120</v>
      </c>
      <c r="H95" s="180">
        <v>19.5</v>
      </c>
      <c r="I95" s="181"/>
      <c r="J95" s="182">
        <f>ROUND(I95*H95,2)</f>
        <v>0</v>
      </c>
      <c r="K95" s="178" t="s">
        <v>158</v>
      </c>
      <c r="L95" s="37"/>
      <c r="M95" s="183" t="s">
        <v>41</v>
      </c>
      <c r="N95" s="184" t="s">
        <v>51</v>
      </c>
      <c r="O95" s="59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AR95" s="15" t="s">
        <v>159</v>
      </c>
      <c r="AT95" s="15" t="s">
        <v>155</v>
      </c>
      <c r="AU95" s="15" t="s">
        <v>90</v>
      </c>
      <c r="AY95" s="15" t="s">
        <v>153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5" t="s">
        <v>88</v>
      </c>
      <c r="BK95" s="187">
        <f>ROUND(I95*H95,2)</f>
        <v>0</v>
      </c>
      <c r="BL95" s="15" t="s">
        <v>159</v>
      </c>
      <c r="BM95" s="15" t="s">
        <v>735</v>
      </c>
    </row>
    <row r="96" spans="2:65" s="1" customFormat="1" ht="19.5">
      <c r="B96" s="33"/>
      <c r="C96" s="34"/>
      <c r="D96" s="188" t="s">
        <v>161</v>
      </c>
      <c r="E96" s="34"/>
      <c r="F96" s="189" t="s">
        <v>252</v>
      </c>
      <c r="G96" s="34"/>
      <c r="H96" s="34"/>
      <c r="I96" s="103"/>
      <c r="J96" s="34"/>
      <c r="K96" s="34"/>
      <c r="L96" s="37"/>
      <c r="M96" s="190"/>
      <c r="N96" s="59"/>
      <c r="O96" s="59"/>
      <c r="P96" s="59"/>
      <c r="Q96" s="59"/>
      <c r="R96" s="59"/>
      <c r="S96" s="59"/>
      <c r="T96" s="60"/>
      <c r="AT96" s="15" t="s">
        <v>161</v>
      </c>
      <c r="AU96" s="15" t="s">
        <v>90</v>
      </c>
    </row>
    <row r="97" spans="2:65" s="11" customFormat="1" ht="11.25">
      <c r="B97" s="191"/>
      <c r="C97" s="192"/>
      <c r="D97" s="188" t="s">
        <v>163</v>
      </c>
      <c r="E97" s="193" t="s">
        <v>41</v>
      </c>
      <c r="F97" s="194" t="s">
        <v>125</v>
      </c>
      <c r="G97" s="192"/>
      <c r="H97" s="195">
        <v>19.5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163</v>
      </c>
      <c r="AU97" s="201" t="s">
        <v>90</v>
      </c>
      <c r="AV97" s="11" t="s">
        <v>90</v>
      </c>
      <c r="AW97" s="11" t="s">
        <v>42</v>
      </c>
      <c r="AX97" s="11" t="s">
        <v>88</v>
      </c>
      <c r="AY97" s="201" t="s">
        <v>153</v>
      </c>
    </row>
    <row r="98" spans="2:65" s="1" customFormat="1" ht="16.5" customHeight="1">
      <c r="B98" s="33"/>
      <c r="C98" s="176" t="s">
        <v>159</v>
      </c>
      <c r="D98" s="176" t="s">
        <v>155</v>
      </c>
      <c r="E98" s="177" t="s">
        <v>265</v>
      </c>
      <c r="F98" s="178" t="s">
        <v>266</v>
      </c>
      <c r="G98" s="179" t="s">
        <v>120</v>
      </c>
      <c r="H98" s="180">
        <v>19.5</v>
      </c>
      <c r="I98" s="181"/>
      <c r="J98" s="182">
        <f>ROUND(I98*H98,2)</f>
        <v>0</v>
      </c>
      <c r="K98" s="178" t="s">
        <v>158</v>
      </c>
      <c r="L98" s="37"/>
      <c r="M98" s="183" t="s">
        <v>41</v>
      </c>
      <c r="N98" s="184" t="s">
        <v>51</v>
      </c>
      <c r="O98" s="59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15" t="s">
        <v>159</v>
      </c>
      <c r="AT98" s="15" t="s">
        <v>155</v>
      </c>
      <c r="AU98" s="15" t="s">
        <v>90</v>
      </c>
      <c r="AY98" s="15" t="s">
        <v>153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88</v>
      </c>
      <c r="BK98" s="187">
        <f>ROUND(I98*H98,2)</f>
        <v>0</v>
      </c>
      <c r="BL98" s="15" t="s">
        <v>159</v>
      </c>
      <c r="BM98" s="15" t="s">
        <v>736</v>
      </c>
    </row>
    <row r="99" spans="2:65" s="1" customFormat="1" ht="11.25">
      <c r="B99" s="33"/>
      <c r="C99" s="34"/>
      <c r="D99" s="188" t="s">
        <v>161</v>
      </c>
      <c r="E99" s="34"/>
      <c r="F99" s="189" t="s">
        <v>266</v>
      </c>
      <c r="G99" s="34"/>
      <c r="H99" s="34"/>
      <c r="I99" s="103"/>
      <c r="J99" s="34"/>
      <c r="K99" s="34"/>
      <c r="L99" s="37"/>
      <c r="M99" s="190"/>
      <c r="N99" s="59"/>
      <c r="O99" s="59"/>
      <c r="P99" s="59"/>
      <c r="Q99" s="59"/>
      <c r="R99" s="59"/>
      <c r="S99" s="59"/>
      <c r="T99" s="60"/>
      <c r="AT99" s="15" t="s">
        <v>161</v>
      </c>
      <c r="AU99" s="15" t="s">
        <v>90</v>
      </c>
    </row>
    <row r="100" spans="2:65" s="11" customFormat="1" ht="11.25">
      <c r="B100" s="191"/>
      <c r="C100" s="192"/>
      <c r="D100" s="188" t="s">
        <v>163</v>
      </c>
      <c r="E100" s="193" t="s">
        <v>41</v>
      </c>
      <c r="F100" s="194" t="s">
        <v>125</v>
      </c>
      <c r="G100" s="192"/>
      <c r="H100" s="195">
        <v>19.5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163</v>
      </c>
      <c r="AU100" s="201" t="s">
        <v>90</v>
      </c>
      <c r="AV100" s="11" t="s">
        <v>90</v>
      </c>
      <c r="AW100" s="11" t="s">
        <v>42</v>
      </c>
      <c r="AX100" s="11" t="s">
        <v>88</v>
      </c>
      <c r="AY100" s="201" t="s">
        <v>153</v>
      </c>
    </row>
    <row r="101" spans="2:65" s="1" customFormat="1" ht="16.5" customHeight="1">
      <c r="B101" s="33"/>
      <c r="C101" s="176" t="s">
        <v>180</v>
      </c>
      <c r="D101" s="176" t="s">
        <v>155</v>
      </c>
      <c r="E101" s="177" t="s">
        <v>434</v>
      </c>
      <c r="F101" s="178" t="s">
        <v>435</v>
      </c>
      <c r="G101" s="179" t="s">
        <v>340</v>
      </c>
      <c r="H101" s="180">
        <v>39</v>
      </c>
      <c r="I101" s="181"/>
      <c r="J101" s="182">
        <f>ROUND(I101*H101,2)</f>
        <v>0</v>
      </c>
      <c r="K101" s="178" t="s">
        <v>158</v>
      </c>
      <c r="L101" s="37"/>
      <c r="M101" s="183" t="s">
        <v>41</v>
      </c>
      <c r="N101" s="184" t="s">
        <v>51</v>
      </c>
      <c r="O101" s="59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AR101" s="15" t="s">
        <v>159</v>
      </c>
      <c r="AT101" s="15" t="s">
        <v>155</v>
      </c>
      <c r="AU101" s="15" t="s">
        <v>90</v>
      </c>
      <c r="AY101" s="15" t="s">
        <v>153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5" t="s">
        <v>88</v>
      </c>
      <c r="BK101" s="187">
        <f>ROUND(I101*H101,2)</f>
        <v>0</v>
      </c>
      <c r="BL101" s="15" t="s">
        <v>159</v>
      </c>
      <c r="BM101" s="15" t="s">
        <v>737</v>
      </c>
    </row>
    <row r="102" spans="2:65" s="1" customFormat="1" ht="11.25">
      <c r="B102" s="33"/>
      <c r="C102" s="34"/>
      <c r="D102" s="188" t="s">
        <v>161</v>
      </c>
      <c r="E102" s="34"/>
      <c r="F102" s="189" t="s">
        <v>385</v>
      </c>
      <c r="G102" s="34"/>
      <c r="H102" s="34"/>
      <c r="I102" s="103"/>
      <c r="J102" s="34"/>
      <c r="K102" s="34"/>
      <c r="L102" s="37"/>
      <c r="M102" s="190"/>
      <c r="N102" s="59"/>
      <c r="O102" s="59"/>
      <c r="P102" s="59"/>
      <c r="Q102" s="59"/>
      <c r="R102" s="59"/>
      <c r="S102" s="59"/>
      <c r="T102" s="60"/>
      <c r="AT102" s="15" t="s">
        <v>161</v>
      </c>
      <c r="AU102" s="15" t="s">
        <v>90</v>
      </c>
    </row>
    <row r="103" spans="2:65" s="11" customFormat="1" ht="11.25">
      <c r="B103" s="191"/>
      <c r="C103" s="192"/>
      <c r="D103" s="188" t="s">
        <v>163</v>
      </c>
      <c r="E103" s="193" t="s">
        <v>41</v>
      </c>
      <c r="F103" s="194" t="s">
        <v>738</v>
      </c>
      <c r="G103" s="192"/>
      <c r="H103" s="195">
        <v>39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163</v>
      </c>
      <c r="AU103" s="201" t="s">
        <v>90</v>
      </c>
      <c r="AV103" s="11" t="s">
        <v>90</v>
      </c>
      <c r="AW103" s="11" t="s">
        <v>42</v>
      </c>
      <c r="AX103" s="11" t="s">
        <v>88</v>
      </c>
      <c r="AY103" s="201" t="s">
        <v>153</v>
      </c>
    </row>
    <row r="104" spans="2:65" s="1" customFormat="1" ht="16.5" customHeight="1">
      <c r="B104" s="33"/>
      <c r="C104" s="176" t="s">
        <v>187</v>
      </c>
      <c r="D104" s="176" t="s">
        <v>155</v>
      </c>
      <c r="E104" s="177" t="s">
        <v>448</v>
      </c>
      <c r="F104" s="178" t="s">
        <v>449</v>
      </c>
      <c r="G104" s="179" t="s">
        <v>108</v>
      </c>
      <c r="H104" s="180">
        <v>19.5</v>
      </c>
      <c r="I104" s="181"/>
      <c r="J104" s="182">
        <f>ROUND(I104*H104,2)</f>
        <v>0</v>
      </c>
      <c r="K104" s="178" t="s">
        <v>158</v>
      </c>
      <c r="L104" s="37"/>
      <c r="M104" s="183" t="s">
        <v>41</v>
      </c>
      <c r="N104" s="184" t="s">
        <v>51</v>
      </c>
      <c r="O104" s="59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AR104" s="15" t="s">
        <v>159</v>
      </c>
      <c r="AT104" s="15" t="s">
        <v>155</v>
      </c>
      <c r="AU104" s="15" t="s">
        <v>90</v>
      </c>
      <c r="AY104" s="15" t="s">
        <v>153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5" t="s">
        <v>88</v>
      </c>
      <c r="BK104" s="187">
        <f>ROUND(I104*H104,2)</f>
        <v>0</v>
      </c>
      <c r="BL104" s="15" t="s">
        <v>159</v>
      </c>
      <c r="BM104" s="15" t="s">
        <v>739</v>
      </c>
    </row>
    <row r="105" spans="2:65" s="1" customFormat="1" ht="11.25">
      <c r="B105" s="33"/>
      <c r="C105" s="34"/>
      <c r="D105" s="188" t="s">
        <v>161</v>
      </c>
      <c r="E105" s="34"/>
      <c r="F105" s="189" t="s">
        <v>451</v>
      </c>
      <c r="G105" s="34"/>
      <c r="H105" s="34"/>
      <c r="I105" s="103"/>
      <c r="J105" s="34"/>
      <c r="K105" s="34"/>
      <c r="L105" s="37"/>
      <c r="M105" s="190"/>
      <c r="N105" s="59"/>
      <c r="O105" s="59"/>
      <c r="P105" s="59"/>
      <c r="Q105" s="59"/>
      <c r="R105" s="59"/>
      <c r="S105" s="59"/>
      <c r="T105" s="60"/>
      <c r="AT105" s="15" t="s">
        <v>161</v>
      </c>
      <c r="AU105" s="15" t="s">
        <v>90</v>
      </c>
    </row>
    <row r="106" spans="2:65" s="11" customFormat="1" ht="11.25">
      <c r="B106" s="191"/>
      <c r="C106" s="192"/>
      <c r="D106" s="188" t="s">
        <v>163</v>
      </c>
      <c r="E106" s="193" t="s">
        <v>41</v>
      </c>
      <c r="F106" s="194" t="s">
        <v>740</v>
      </c>
      <c r="G106" s="192"/>
      <c r="H106" s="195">
        <v>19.5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163</v>
      </c>
      <c r="AU106" s="201" t="s">
        <v>90</v>
      </c>
      <c r="AV106" s="11" t="s">
        <v>90</v>
      </c>
      <c r="AW106" s="11" t="s">
        <v>42</v>
      </c>
      <c r="AX106" s="11" t="s">
        <v>80</v>
      </c>
      <c r="AY106" s="201" t="s">
        <v>153</v>
      </c>
    </row>
    <row r="107" spans="2:65" s="12" customFormat="1" ht="11.25">
      <c r="B107" s="202"/>
      <c r="C107" s="203"/>
      <c r="D107" s="188" t="s">
        <v>163</v>
      </c>
      <c r="E107" s="204" t="s">
        <v>41</v>
      </c>
      <c r="F107" s="205" t="s">
        <v>165</v>
      </c>
      <c r="G107" s="203"/>
      <c r="H107" s="206">
        <v>19.5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163</v>
      </c>
      <c r="AU107" s="212" t="s">
        <v>90</v>
      </c>
      <c r="AV107" s="12" t="s">
        <v>159</v>
      </c>
      <c r="AW107" s="12" t="s">
        <v>42</v>
      </c>
      <c r="AX107" s="12" t="s">
        <v>88</v>
      </c>
      <c r="AY107" s="212" t="s">
        <v>153</v>
      </c>
    </row>
    <row r="108" spans="2:65" s="10" customFormat="1" ht="22.9" customHeight="1">
      <c r="B108" s="160"/>
      <c r="C108" s="161"/>
      <c r="D108" s="162" t="s">
        <v>79</v>
      </c>
      <c r="E108" s="174" t="s">
        <v>90</v>
      </c>
      <c r="F108" s="174" t="s">
        <v>741</v>
      </c>
      <c r="G108" s="161"/>
      <c r="H108" s="161"/>
      <c r="I108" s="164"/>
      <c r="J108" s="175">
        <f>BK108</f>
        <v>0</v>
      </c>
      <c r="K108" s="161"/>
      <c r="L108" s="166"/>
      <c r="M108" s="167"/>
      <c r="N108" s="168"/>
      <c r="O108" s="168"/>
      <c r="P108" s="169">
        <f>SUM(P109:P116)</f>
        <v>0</v>
      </c>
      <c r="Q108" s="168"/>
      <c r="R108" s="169">
        <f>SUM(R109:R116)</f>
        <v>29.650399720000003</v>
      </c>
      <c r="S108" s="168"/>
      <c r="T108" s="170">
        <f>SUM(T109:T116)</f>
        <v>0</v>
      </c>
      <c r="AR108" s="171" t="s">
        <v>88</v>
      </c>
      <c r="AT108" s="172" t="s">
        <v>79</v>
      </c>
      <c r="AU108" s="172" t="s">
        <v>88</v>
      </c>
      <c r="AY108" s="171" t="s">
        <v>153</v>
      </c>
      <c r="BK108" s="173">
        <f>SUM(BK109:BK116)</f>
        <v>0</v>
      </c>
    </row>
    <row r="109" spans="2:65" s="1" customFormat="1" ht="16.5" customHeight="1">
      <c r="B109" s="33"/>
      <c r="C109" s="176" t="s">
        <v>194</v>
      </c>
      <c r="D109" s="176" t="s">
        <v>155</v>
      </c>
      <c r="E109" s="177" t="s">
        <v>742</v>
      </c>
      <c r="F109" s="178" t="s">
        <v>743</v>
      </c>
      <c r="G109" s="179" t="s">
        <v>108</v>
      </c>
      <c r="H109" s="180">
        <v>32.5</v>
      </c>
      <c r="I109" s="181"/>
      <c r="J109" s="182">
        <f>ROUND(I109*H109,2)</f>
        <v>0</v>
      </c>
      <c r="K109" s="178" t="s">
        <v>158</v>
      </c>
      <c r="L109" s="37"/>
      <c r="M109" s="183" t="s">
        <v>41</v>
      </c>
      <c r="N109" s="184" t="s">
        <v>51</v>
      </c>
      <c r="O109" s="59"/>
      <c r="P109" s="185">
        <f>O109*H109</f>
        <v>0</v>
      </c>
      <c r="Q109" s="185">
        <v>0.90802000000000005</v>
      </c>
      <c r="R109" s="185">
        <f>Q109*H109</f>
        <v>29.510650000000002</v>
      </c>
      <c r="S109" s="185">
        <v>0</v>
      </c>
      <c r="T109" s="186">
        <f>S109*H109</f>
        <v>0</v>
      </c>
      <c r="AR109" s="15" t="s">
        <v>159</v>
      </c>
      <c r="AT109" s="15" t="s">
        <v>155</v>
      </c>
      <c r="AU109" s="15" t="s">
        <v>90</v>
      </c>
      <c r="AY109" s="15" t="s">
        <v>153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5" t="s">
        <v>88</v>
      </c>
      <c r="BK109" s="187">
        <f>ROUND(I109*H109,2)</f>
        <v>0</v>
      </c>
      <c r="BL109" s="15" t="s">
        <v>159</v>
      </c>
      <c r="BM109" s="15" t="s">
        <v>744</v>
      </c>
    </row>
    <row r="110" spans="2:65" s="1" customFormat="1" ht="19.5">
      <c r="B110" s="33"/>
      <c r="C110" s="34"/>
      <c r="D110" s="188" t="s">
        <v>161</v>
      </c>
      <c r="E110" s="34"/>
      <c r="F110" s="189" t="s">
        <v>745</v>
      </c>
      <c r="G110" s="34"/>
      <c r="H110" s="34"/>
      <c r="I110" s="103"/>
      <c r="J110" s="34"/>
      <c r="K110" s="34"/>
      <c r="L110" s="37"/>
      <c r="M110" s="190"/>
      <c r="N110" s="59"/>
      <c r="O110" s="59"/>
      <c r="P110" s="59"/>
      <c r="Q110" s="59"/>
      <c r="R110" s="59"/>
      <c r="S110" s="59"/>
      <c r="T110" s="60"/>
      <c r="AT110" s="15" t="s">
        <v>161</v>
      </c>
      <c r="AU110" s="15" t="s">
        <v>90</v>
      </c>
    </row>
    <row r="111" spans="2:65" s="11" customFormat="1" ht="11.25">
      <c r="B111" s="191"/>
      <c r="C111" s="192"/>
      <c r="D111" s="188" t="s">
        <v>163</v>
      </c>
      <c r="E111" s="193" t="s">
        <v>41</v>
      </c>
      <c r="F111" s="194" t="s">
        <v>746</v>
      </c>
      <c r="G111" s="192"/>
      <c r="H111" s="195">
        <v>32.5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163</v>
      </c>
      <c r="AU111" s="201" t="s">
        <v>90</v>
      </c>
      <c r="AV111" s="11" t="s">
        <v>90</v>
      </c>
      <c r="AW111" s="11" t="s">
        <v>42</v>
      </c>
      <c r="AX111" s="11" t="s">
        <v>80</v>
      </c>
      <c r="AY111" s="201" t="s">
        <v>153</v>
      </c>
    </row>
    <row r="112" spans="2:65" s="12" customFormat="1" ht="11.25">
      <c r="B112" s="202"/>
      <c r="C112" s="203"/>
      <c r="D112" s="188" t="s">
        <v>163</v>
      </c>
      <c r="E112" s="204" t="s">
        <v>41</v>
      </c>
      <c r="F112" s="205" t="s">
        <v>165</v>
      </c>
      <c r="G112" s="203"/>
      <c r="H112" s="206">
        <v>32.5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163</v>
      </c>
      <c r="AU112" s="212" t="s">
        <v>90</v>
      </c>
      <c r="AV112" s="12" t="s">
        <v>159</v>
      </c>
      <c r="AW112" s="12" t="s">
        <v>42</v>
      </c>
      <c r="AX112" s="12" t="s">
        <v>88</v>
      </c>
      <c r="AY112" s="212" t="s">
        <v>153</v>
      </c>
    </row>
    <row r="113" spans="2:65" s="1" customFormat="1" ht="16.5" customHeight="1">
      <c r="B113" s="33"/>
      <c r="C113" s="176" t="s">
        <v>201</v>
      </c>
      <c r="D113" s="176" t="s">
        <v>155</v>
      </c>
      <c r="E113" s="177" t="s">
        <v>747</v>
      </c>
      <c r="F113" s="178" t="s">
        <v>748</v>
      </c>
      <c r="G113" s="179" t="s">
        <v>340</v>
      </c>
      <c r="H113" s="180">
        <v>0.13200000000000001</v>
      </c>
      <c r="I113" s="181"/>
      <c r="J113" s="182">
        <f>ROUND(I113*H113,2)</f>
        <v>0</v>
      </c>
      <c r="K113" s="178" t="s">
        <v>158</v>
      </c>
      <c r="L113" s="37"/>
      <c r="M113" s="183" t="s">
        <v>41</v>
      </c>
      <c r="N113" s="184" t="s">
        <v>51</v>
      </c>
      <c r="O113" s="59"/>
      <c r="P113" s="185">
        <f>O113*H113</f>
        <v>0</v>
      </c>
      <c r="Q113" s="185">
        <v>1.05871</v>
      </c>
      <c r="R113" s="185">
        <f>Q113*H113</f>
        <v>0.13974972000000002</v>
      </c>
      <c r="S113" s="185">
        <v>0</v>
      </c>
      <c r="T113" s="186">
        <f>S113*H113</f>
        <v>0</v>
      </c>
      <c r="AR113" s="15" t="s">
        <v>159</v>
      </c>
      <c r="AT113" s="15" t="s">
        <v>155</v>
      </c>
      <c r="AU113" s="15" t="s">
        <v>90</v>
      </c>
      <c r="AY113" s="15" t="s">
        <v>153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5" t="s">
        <v>88</v>
      </c>
      <c r="BK113" s="187">
        <f>ROUND(I113*H113,2)</f>
        <v>0</v>
      </c>
      <c r="BL113" s="15" t="s">
        <v>159</v>
      </c>
      <c r="BM113" s="15" t="s">
        <v>749</v>
      </c>
    </row>
    <row r="114" spans="2:65" s="1" customFormat="1" ht="19.5">
      <c r="B114" s="33"/>
      <c r="C114" s="34"/>
      <c r="D114" s="188" t="s">
        <v>161</v>
      </c>
      <c r="E114" s="34"/>
      <c r="F114" s="189" t="s">
        <v>750</v>
      </c>
      <c r="G114" s="34"/>
      <c r="H114" s="34"/>
      <c r="I114" s="103"/>
      <c r="J114" s="34"/>
      <c r="K114" s="34"/>
      <c r="L114" s="37"/>
      <c r="M114" s="190"/>
      <c r="N114" s="59"/>
      <c r="O114" s="59"/>
      <c r="P114" s="59"/>
      <c r="Q114" s="59"/>
      <c r="R114" s="59"/>
      <c r="S114" s="59"/>
      <c r="T114" s="60"/>
      <c r="AT114" s="15" t="s">
        <v>161</v>
      </c>
      <c r="AU114" s="15" t="s">
        <v>90</v>
      </c>
    </row>
    <row r="115" spans="2:65" s="11" customFormat="1" ht="11.25">
      <c r="B115" s="191"/>
      <c r="C115" s="192"/>
      <c r="D115" s="188" t="s">
        <v>163</v>
      </c>
      <c r="E115" s="193" t="s">
        <v>41</v>
      </c>
      <c r="F115" s="194" t="s">
        <v>751</v>
      </c>
      <c r="G115" s="192"/>
      <c r="H115" s="195">
        <v>0.13200000000000001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163</v>
      </c>
      <c r="AU115" s="201" t="s">
        <v>90</v>
      </c>
      <c r="AV115" s="11" t="s">
        <v>90</v>
      </c>
      <c r="AW115" s="11" t="s">
        <v>42</v>
      </c>
      <c r="AX115" s="11" t="s">
        <v>80</v>
      </c>
      <c r="AY115" s="201" t="s">
        <v>153</v>
      </c>
    </row>
    <row r="116" spans="2:65" s="12" customFormat="1" ht="11.25">
      <c r="B116" s="202"/>
      <c r="C116" s="203"/>
      <c r="D116" s="188" t="s">
        <v>163</v>
      </c>
      <c r="E116" s="204" t="s">
        <v>41</v>
      </c>
      <c r="F116" s="205" t="s">
        <v>165</v>
      </c>
      <c r="G116" s="203"/>
      <c r="H116" s="206">
        <v>0.13200000000000001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163</v>
      </c>
      <c r="AU116" s="212" t="s">
        <v>90</v>
      </c>
      <c r="AV116" s="12" t="s">
        <v>159</v>
      </c>
      <c r="AW116" s="12" t="s">
        <v>42</v>
      </c>
      <c r="AX116" s="12" t="s">
        <v>88</v>
      </c>
      <c r="AY116" s="212" t="s">
        <v>153</v>
      </c>
    </row>
    <row r="117" spans="2:65" s="10" customFormat="1" ht="22.9" customHeight="1">
      <c r="B117" s="160"/>
      <c r="C117" s="161"/>
      <c r="D117" s="162" t="s">
        <v>79</v>
      </c>
      <c r="E117" s="174" t="s">
        <v>171</v>
      </c>
      <c r="F117" s="174" t="s">
        <v>752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SUM(P118:P143)</f>
        <v>0</v>
      </c>
      <c r="Q117" s="168"/>
      <c r="R117" s="169">
        <f>SUM(R118:R143)</f>
        <v>20.463570300000001</v>
      </c>
      <c r="S117" s="168"/>
      <c r="T117" s="170">
        <f>SUM(T118:T143)</f>
        <v>0</v>
      </c>
      <c r="AR117" s="171" t="s">
        <v>88</v>
      </c>
      <c r="AT117" s="172" t="s">
        <v>79</v>
      </c>
      <c r="AU117" s="172" t="s">
        <v>88</v>
      </c>
      <c r="AY117" s="171" t="s">
        <v>153</v>
      </c>
      <c r="BK117" s="173">
        <f>SUM(BK118:BK143)</f>
        <v>0</v>
      </c>
    </row>
    <row r="118" spans="2:65" s="1" customFormat="1" ht="16.5" customHeight="1">
      <c r="B118" s="33"/>
      <c r="C118" s="176" t="s">
        <v>207</v>
      </c>
      <c r="D118" s="176" t="s">
        <v>155</v>
      </c>
      <c r="E118" s="177" t="s">
        <v>753</v>
      </c>
      <c r="F118" s="178" t="s">
        <v>754</v>
      </c>
      <c r="G118" s="179" t="s">
        <v>108</v>
      </c>
      <c r="H118" s="180">
        <v>19.04</v>
      </c>
      <c r="I118" s="181"/>
      <c r="J118" s="182">
        <f>ROUND(I118*H118,2)</f>
        <v>0</v>
      </c>
      <c r="K118" s="178" t="s">
        <v>332</v>
      </c>
      <c r="L118" s="37"/>
      <c r="M118" s="183" t="s">
        <v>41</v>
      </c>
      <c r="N118" s="184" t="s">
        <v>51</v>
      </c>
      <c r="O118" s="59"/>
      <c r="P118" s="185">
        <f>O118*H118</f>
        <v>0</v>
      </c>
      <c r="Q118" s="185">
        <v>0.51690000000000003</v>
      </c>
      <c r="R118" s="185">
        <f>Q118*H118</f>
        <v>9.8417759999999994</v>
      </c>
      <c r="S118" s="185">
        <v>0</v>
      </c>
      <c r="T118" s="186">
        <f>S118*H118</f>
        <v>0</v>
      </c>
      <c r="AR118" s="15" t="s">
        <v>159</v>
      </c>
      <c r="AT118" s="15" t="s">
        <v>155</v>
      </c>
      <c r="AU118" s="15" t="s">
        <v>90</v>
      </c>
      <c r="AY118" s="15" t="s">
        <v>153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88</v>
      </c>
      <c r="BK118" s="187">
        <f>ROUND(I118*H118,2)</f>
        <v>0</v>
      </c>
      <c r="BL118" s="15" t="s">
        <v>159</v>
      </c>
      <c r="BM118" s="15" t="s">
        <v>755</v>
      </c>
    </row>
    <row r="119" spans="2:65" s="1" customFormat="1" ht="19.5">
      <c r="B119" s="33"/>
      <c r="C119" s="34"/>
      <c r="D119" s="188" t="s">
        <v>161</v>
      </c>
      <c r="E119" s="34"/>
      <c r="F119" s="189" t="s">
        <v>756</v>
      </c>
      <c r="G119" s="34"/>
      <c r="H119" s="34"/>
      <c r="I119" s="103"/>
      <c r="J119" s="34"/>
      <c r="K119" s="34"/>
      <c r="L119" s="37"/>
      <c r="M119" s="190"/>
      <c r="N119" s="59"/>
      <c r="O119" s="59"/>
      <c r="P119" s="59"/>
      <c r="Q119" s="59"/>
      <c r="R119" s="59"/>
      <c r="S119" s="59"/>
      <c r="T119" s="60"/>
      <c r="AT119" s="15" t="s">
        <v>161</v>
      </c>
      <c r="AU119" s="15" t="s">
        <v>90</v>
      </c>
    </row>
    <row r="120" spans="2:65" s="11" customFormat="1" ht="11.25">
      <c r="B120" s="191"/>
      <c r="C120" s="192"/>
      <c r="D120" s="188" t="s">
        <v>163</v>
      </c>
      <c r="E120" s="193" t="s">
        <v>41</v>
      </c>
      <c r="F120" s="194" t="s">
        <v>757</v>
      </c>
      <c r="G120" s="192"/>
      <c r="H120" s="195">
        <v>19.04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163</v>
      </c>
      <c r="AU120" s="201" t="s">
        <v>90</v>
      </c>
      <c r="AV120" s="11" t="s">
        <v>90</v>
      </c>
      <c r="AW120" s="11" t="s">
        <v>42</v>
      </c>
      <c r="AX120" s="11" t="s">
        <v>80</v>
      </c>
      <c r="AY120" s="201" t="s">
        <v>153</v>
      </c>
    </row>
    <row r="121" spans="2:65" s="12" customFormat="1" ht="11.25">
      <c r="B121" s="202"/>
      <c r="C121" s="203"/>
      <c r="D121" s="188" t="s">
        <v>163</v>
      </c>
      <c r="E121" s="204" t="s">
        <v>41</v>
      </c>
      <c r="F121" s="205" t="s">
        <v>165</v>
      </c>
      <c r="G121" s="203"/>
      <c r="H121" s="206">
        <v>19.04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163</v>
      </c>
      <c r="AU121" s="212" t="s">
        <v>90</v>
      </c>
      <c r="AV121" s="12" t="s">
        <v>159</v>
      </c>
      <c r="AW121" s="12" t="s">
        <v>42</v>
      </c>
      <c r="AX121" s="12" t="s">
        <v>88</v>
      </c>
      <c r="AY121" s="212" t="s">
        <v>153</v>
      </c>
    </row>
    <row r="122" spans="2:65" s="1" customFormat="1" ht="16.5" customHeight="1">
      <c r="B122" s="33"/>
      <c r="C122" s="176" t="s">
        <v>215</v>
      </c>
      <c r="D122" s="176" t="s">
        <v>155</v>
      </c>
      <c r="E122" s="177" t="s">
        <v>758</v>
      </c>
      <c r="F122" s="178" t="s">
        <v>759</v>
      </c>
      <c r="G122" s="179" t="s">
        <v>108</v>
      </c>
      <c r="H122" s="180">
        <v>11.111000000000001</v>
      </c>
      <c r="I122" s="181"/>
      <c r="J122" s="182">
        <f>ROUND(I122*H122,2)</f>
        <v>0</v>
      </c>
      <c r="K122" s="178" t="s">
        <v>332</v>
      </c>
      <c r="L122" s="37"/>
      <c r="M122" s="183" t="s">
        <v>41</v>
      </c>
      <c r="N122" s="184" t="s">
        <v>51</v>
      </c>
      <c r="O122" s="59"/>
      <c r="P122" s="185">
        <f>O122*H122</f>
        <v>0</v>
      </c>
      <c r="Q122" s="185">
        <v>0.7833</v>
      </c>
      <c r="R122" s="185">
        <f>Q122*H122</f>
        <v>8.7032463</v>
      </c>
      <c r="S122" s="185">
        <v>0</v>
      </c>
      <c r="T122" s="186">
        <f>S122*H122</f>
        <v>0</v>
      </c>
      <c r="AR122" s="15" t="s">
        <v>159</v>
      </c>
      <c r="AT122" s="15" t="s">
        <v>155</v>
      </c>
      <c r="AU122" s="15" t="s">
        <v>90</v>
      </c>
      <c r="AY122" s="15" t="s">
        <v>153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5" t="s">
        <v>88</v>
      </c>
      <c r="BK122" s="187">
        <f>ROUND(I122*H122,2)</f>
        <v>0</v>
      </c>
      <c r="BL122" s="15" t="s">
        <v>159</v>
      </c>
      <c r="BM122" s="15" t="s">
        <v>760</v>
      </c>
    </row>
    <row r="123" spans="2:65" s="1" customFormat="1" ht="19.5">
      <c r="B123" s="33"/>
      <c r="C123" s="34"/>
      <c r="D123" s="188" t="s">
        <v>161</v>
      </c>
      <c r="E123" s="34"/>
      <c r="F123" s="189" t="s">
        <v>761</v>
      </c>
      <c r="G123" s="34"/>
      <c r="H123" s="34"/>
      <c r="I123" s="103"/>
      <c r="J123" s="34"/>
      <c r="K123" s="34"/>
      <c r="L123" s="37"/>
      <c r="M123" s="190"/>
      <c r="N123" s="59"/>
      <c r="O123" s="59"/>
      <c r="P123" s="59"/>
      <c r="Q123" s="59"/>
      <c r="R123" s="59"/>
      <c r="S123" s="59"/>
      <c r="T123" s="60"/>
      <c r="AT123" s="15" t="s">
        <v>161</v>
      </c>
      <c r="AU123" s="15" t="s">
        <v>90</v>
      </c>
    </row>
    <row r="124" spans="2:65" s="11" customFormat="1" ht="11.25">
      <c r="B124" s="191"/>
      <c r="C124" s="192"/>
      <c r="D124" s="188" t="s">
        <v>163</v>
      </c>
      <c r="E124" s="193" t="s">
        <v>41</v>
      </c>
      <c r="F124" s="194" t="s">
        <v>762</v>
      </c>
      <c r="G124" s="192"/>
      <c r="H124" s="195">
        <v>11.111000000000001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163</v>
      </c>
      <c r="AU124" s="201" t="s">
        <v>90</v>
      </c>
      <c r="AV124" s="11" t="s">
        <v>90</v>
      </c>
      <c r="AW124" s="11" t="s">
        <v>42</v>
      </c>
      <c r="AX124" s="11" t="s">
        <v>80</v>
      </c>
      <c r="AY124" s="201" t="s">
        <v>153</v>
      </c>
    </row>
    <row r="125" spans="2:65" s="12" customFormat="1" ht="11.25">
      <c r="B125" s="202"/>
      <c r="C125" s="203"/>
      <c r="D125" s="188" t="s">
        <v>163</v>
      </c>
      <c r="E125" s="204" t="s">
        <v>41</v>
      </c>
      <c r="F125" s="205" t="s">
        <v>165</v>
      </c>
      <c r="G125" s="203"/>
      <c r="H125" s="206">
        <v>11.111000000000001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163</v>
      </c>
      <c r="AU125" s="212" t="s">
        <v>90</v>
      </c>
      <c r="AV125" s="12" t="s">
        <v>159</v>
      </c>
      <c r="AW125" s="12" t="s">
        <v>42</v>
      </c>
      <c r="AX125" s="12" t="s">
        <v>88</v>
      </c>
      <c r="AY125" s="212" t="s">
        <v>153</v>
      </c>
    </row>
    <row r="126" spans="2:65" s="1" customFormat="1" ht="16.5" customHeight="1">
      <c r="B126" s="33"/>
      <c r="C126" s="176" t="s">
        <v>221</v>
      </c>
      <c r="D126" s="176" t="s">
        <v>155</v>
      </c>
      <c r="E126" s="177" t="s">
        <v>763</v>
      </c>
      <c r="F126" s="178" t="s">
        <v>764</v>
      </c>
      <c r="G126" s="179" t="s">
        <v>112</v>
      </c>
      <c r="H126" s="180">
        <v>27.37</v>
      </c>
      <c r="I126" s="181"/>
      <c r="J126" s="182">
        <f>ROUND(I126*H126,2)</f>
        <v>0</v>
      </c>
      <c r="K126" s="178" t="s">
        <v>332</v>
      </c>
      <c r="L126" s="37"/>
      <c r="M126" s="183" t="s">
        <v>41</v>
      </c>
      <c r="N126" s="184" t="s">
        <v>51</v>
      </c>
      <c r="O126" s="59"/>
      <c r="P126" s="185">
        <f>O126*H126</f>
        <v>0</v>
      </c>
      <c r="Q126" s="185">
        <v>1.24E-2</v>
      </c>
      <c r="R126" s="185">
        <f>Q126*H126</f>
        <v>0.33938800000000002</v>
      </c>
      <c r="S126" s="185">
        <v>0</v>
      </c>
      <c r="T126" s="186">
        <f>S126*H126</f>
        <v>0</v>
      </c>
      <c r="AR126" s="15" t="s">
        <v>159</v>
      </c>
      <c r="AT126" s="15" t="s">
        <v>155</v>
      </c>
      <c r="AU126" s="15" t="s">
        <v>90</v>
      </c>
      <c r="AY126" s="15" t="s">
        <v>153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5" t="s">
        <v>88</v>
      </c>
      <c r="BK126" s="187">
        <f>ROUND(I126*H126,2)</f>
        <v>0</v>
      </c>
      <c r="BL126" s="15" t="s">
        <v>159</v>
      </c>
      <c r="BM126" s="15" t="s">
        <v>765</v>
      </c>
    </row>
    <row r="127" spans="2:65" s="1" customFormat="1" ht="11.25">
      <c r="B127" s="33"/>
      <c r="C127" s="34"/>
      <c r="D127" s="188" t="s">
        <v>161</v>
      </c>
      <c r="E127" s="34"/>
      <c r="F127" s="189" t="s">
        <v>766</v>
      </c>
      <c r="G127" s="34"/>
      <c r="H127" s="34"/>
      <c r="I127" s="103"/>
      <c r="J127" s="34"/>
      <c r="K127" s="34"/>
      <c r="L127" s="37"/>
      <c r="M127" s="190"/>
      <c r="N127" s="59"/>
      <c r="O127" s="59"/>
      <c r="P127" s="59"/>
      <c r="Q127" s="59"/>
      <c r="R127" s="59"/>
      <c r="S127" s="59"/>
      <c r="T127" s="60"/>
      <c r="AT127" s="15" t="s">
        <v>161</v>
      </c>
      <c r="AU127" s="15" t="s">
        <v>90</v>
      </c>
    </row>
    <row r="128" spans="2:65" s="1" customFormat="1" ht="19.5">
      <c r="B128" s="33"/>
      <c r="C128" s="34"/>
      <c r="D128" s="188" t="s">
        <v>718</v>
      </c>
      <c r="E128" s="34"/>
      <c r="F128" s="240" t="s">
        <v>767</v>
      </c>
      <c r="G128" s="34"/>
      <c r="H128" s="34"/>
      <c r="I128" s="103"/>
      <c r="J128" s="34"/>
      <c r="K128" s="34"/>
      <c r="L128" s="37"/>
      <c r="M128" s="190"/>
      <c r="N128" s="59"/>
      <c r="O128" s="59"/>
      <c r="P128" s="59"/>
      <c r="Q128" s="59"/>
      <c r="R128" s="59"/>
      <c r="S128" s="59"/>
      <c r="T128" s="60"/>
      <c r="AT128" s="15" t="s">
        <v>718</v>
      </c>
      <c r="AU128" s="15" t="s">
        <v>90</v>
      </c>
    </row>
    <row r="129" spans="2:65" s="11" customFormat="1" ht="11.25">
      <c r="B129" s="191"/>
      <c r="C129" s="192"/>
      <c r="D129" s="188" t="s">
        <v>163</v>
      </c>
      <c r="E129" s="193" t="s">
        <v>41</v>
      </c>
      <c r="F129" s="194" t="s">
        <v>768</v>
      </c>
      <c r="G129" s="192"/>
      <c r="H129" s="195">
        <v>27.37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163</v>
      </c>
      <c r="AU129" s="201" t="s">
        <v>90</v>
      </c>
      <c r="AV129" s="11" t="s">
        <v>90</v>
      </c>
      <c r="AW129" s="11" t="s">
        <v>42</v>
      </c>
      <c r="AX129" s="11" t="s">
        <v>80</v>
      </c>
      <c r="AY129" s="201" t="s">
        <v>153</v>
      </c>
    </row>
    <row r="130" spans="2:65" s="12" customFormat="1" ht="11.25">
      <c r="B130" s="202"/>
      <c r="C130" s="203"/>
      <c r="D130" s="188" t="s">
        <v>163</v>
      </c>
      <c r="E130" s="204" t="s">
        <v>41</v>
      </c>
      <c r="F130" s="205" t="s">
        <v>165</v>
      </c>
      <c r="G130" s="203"/>
      <c r="H130" s="206">
        <v>27.37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163</v>
      </c>
      <c r="AU130" s="212" t="s">
        <v>90</v>
      </c>
      <c r="AV130" s="12" t="s">
        <v>159</v>
      </c>
      <c r="AW130" s="12" t="s">
        <v>42</v>
      </c>
      <c r="AX130" s="12" t="s">
        <v>88</v>
      </c>
      <c r="AY130" s="212" t="s">
        <v>153</v>
      </c>
    </row>
    <row r="131" spans="2:65" s="1" customFormat="1" ht="16.5" customHeight="1">
      <c r="B131" s="33"/>
      <c r="C131" s="176" t="s">
        <v>226</v>
      </c>
      <c r="D131" s="176" t="s">
        <v>155</v>
      </c>
      <c r="E131" s="177" t="s">
        <v>769</v>
      </c>
      <c r="F131" s="178" t="s">
        <v>770</v>
      </c>
      <c r="G131" s="179" t="s">
        <v>168</v>
      </c>
      <c r="H131" s="180">
        <v>8</v>
      </c>
      <c r="I131" s="181"/>
      <c r="J131" s="182">
        <f>ROUND(I131*H131,2)</f>
        <v>0</v>
      </c>
      <c r="K131" s="178" t="s">
        <v>332</v>
      </c>
      <c r="L131" s="37"/>
      <c r="M131" s="183" t="s">
        <v>41</v>
      </c>
      <c r="N131" s="184" t="s">
        <v>51</v>
      </c>
      <c r="O131" s="59"/>
      <c r="P131" s="185">
        <f>O131*H131</f>
        <v>0</v>
      </c>
      <c r="Q131" s="185">
        <v>1.6899999999999998E-2</v>
      </c>
      <c r="R131" s="185">
        <f>Q131*H131</f>
        <v>0.13519999999999999</v>
      </c>
      <c r="S131" s="185">
        <v>0</v>
      </c>
      <c r="T131" s="186">
        <f>S131*H131</f>
        <v>0</v>
      </c>
      <c r="AR131" s="15" t="s">
        <v>159</v>
      </c>
      <c r="AT131" s="15" t="s">
        <v>155</v>
      </c>
      <c r="AU131" s="15" t="s">
        <v>90</v>
      </c>
      <c r="AY131" s="15" t="s">
        <v>153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5" t="s">
        <v>88</v>
      </c>
      <c r="BK131" s="187">
        <f>ROUND(I131*H131,2)</f>
        <v>0</v>
      </c>
      <c r="BL131" s="15" t="s">
        <v>159</v>
      </c>
      <c r="BM131" s="15" t="s">
        <v>771</v>
      </c>
    </row>
    <row r="132" spans="2:65" s="1" customFormat="1" ht="11.25">
      <c r="B132" s="33"/>
      <c r="C132" s="34"/>
      <c r="D132" s="188" t="s">
        <v>161</v>
      </c>
      <c r="E132" s="34"/>
      <c r="F132" s="189" t="s">
        <v>772</v>
      </c>
      <c r="G132" s="34"/>
      <c r="H132" s="34"/>
      <c r="I132" s="103"/>
      <c r="J132" s="34"/>
      <c r="K132" s="34"/>
      <c r="L132" s="37"/>
      <c r="M132" s="190"/>
      <c r="N132" s="59"/>
      <c r="O132" s="59"/>
      <c r="P132" s="59"/>
      <c r="Q132" s="59"/>
      <c r="R132" s="59"/>
      <c r="S132" s="59"/>
      <c r="T132" s="60"/>
      <c r="AT132" s="15" t="s">
        <v>161</v>
      </c>
      <c r="AU132" s="15" t="s">
        <v>90</v>
      </c>
    </row>
    <row r="133" spans="2:65" s="1" customFormat="1" ht="19.5">
      <c r="B133" s="33"/>
      <c r="C133" s="34"/>
      <c r="D133" s="188" t="s">
        <v>718</v>
      </c>
      <c r="E133" s="34"/>
      <c r="F133" s="240" t="s">
        <v>767</v>
      </c>
      <c r="G133" s="34"/>
      <c r="H133" s="34"/>
      <c r="I133" s="103"/>
      <c r="J133" s="34"/>
      <c r="K133" s="34"/>
      <c r="L133" s="37"/>
      <c r="M133" s="190"/>
      <c r="N133" s="59"/>
      <c r="O133" s="59"/>
      <c r="P133" s="59"/>
      <c r="Q133" s="59"/>
      <c r="R133" s="59"/>
      <c r="S133" s="59"/>
      <c r="T133" s="60"/>
      <c r="AT133" s="15" t="s">
        <v>718</v>
      </c>
      <c r="AU133" s="15" t="s">
        <v>90</v>
      </c>
    </row>
    <row r="134" spans="2:65" s="11" customFormat="1" ht="11.25">
      <c r="B134" s="191"/>
      <c r="C134" s="192"/>
      <c r="D134" s="188" t="s">
        <v>163</v>
      </c>
      <c r="E134" s="193" t="s">
        <v>41</v>
      </c>
      <c r="F134" s="194" t="s">
        <v>773</v>
      </c>
      <c r="G134" s="192"/>
      <c r="H134" s="195">
        <v>8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163</v>
      </c>
      <c r="AU134" s="201" t="s">
        <v>90</v>
      </c>
      <c r="AV134" s="11" t="s">
        <v>90</v>
      </c>
      <c r="AW134" s="11" t="s">
        <v>42</v>
      </c>
      <c r="AX134" s="11" t="s">
        <v>80</v>
      </c>
      <c r="AY134" s="201" t="s">
        <v>153</v>
      </c>
    </row>
    <row r="135" spans="2:65" s="12" customFormat="1" ht="11.25">
      <c r="B135" s="202"/>
      <c r="C135" s="203"/>
      <c r="D135" s="188" t="s">
        <v>163</v>
      </c>
      <c r="E135" s="204" t="s">
        <v>41</v>
      </c>
      <c r="F135" s="205" t="s">
        <v>165</v>
      </c>
      <c r="G135" s="203"/>
      <c r="H135" s="206">
        <v>8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90</v>
      </c>
      <c r="AV135" s="12" t="s">
        <v>159</v>
      </c>
      <c r="AW135" s="12" t="s">
        <v>42</v>
      </c>
      <c r="AX135" s="12" t="s">
        <v>88</v>
      </c>
      <c r="AY135" s="212" t="s">
        <v>153</v>
      </c>
    </row>
    <row r="136" spans="2:65" s="1" customFormat="1" ht="16.5" customHeight="1">
      <c r="B136" s="33"/>
      <c r="C136" s="176" t="s">
        <v>231</v>
      </c>
      <c r="D136" s="176" t="s">
        <v>155</v>
      </c>
      <c r="E136" s="177" t="s">
        <v>774</v>
      </c>
      <c r="F136" s="178" t="s">
        <v>775</v>
      </c>
      <c r="G136" s="179" t="s">
        <v>112</v>
      </c>
      <c r="H136" s="180">
        <v>28</v>
      </c>
      <c r="I136" s="181"/>
      <c r="J136" s="182">
        <f>ROUND(I136*H136,2)</f>
        <v>0</v>
      </c>
      <c r="K136" s="178" t="s">
        <v>158</v>
      </c>
      <c r="L136" s="37"/>
      <c r="M136" s="183" t="s">
        <v>41</v>
      </c>
      <c r="N136" s="184" t="s">
        <v>51</v>
      </c>
      <c r="O136" s="59"/>
      <c r="P136" s="185">
        <f>O136*H136</f>
        <v>0</v>
      </c>
      <c r="Q136" s="185">
        <v>3.4380000000000001E-2</v>
      </c>
      <c r="R136" s="185">
        <f>Q136*H136</f>
        <v>0.96264000000000005</v>
      </c>
      <c r="S136" s="185">
        <v>0</v>
      </c>
      <c r="T136" s="186">
        <f>S136*H136</f>
        <v>0</v>
      </c>
      <c r="AR136" s="15" t="s">
        <v>159</v>
      </c>
      <c r="AT136" s="15" t="s">
        <v>155</v>
      </c>
      <c r="AU136" s="15" t="s">
        <v>90</v>
      </c>
      <c r="AY136" s="15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5" t="s">
        <v>88</v>
      </c>
      <c r="BK136" s="187">
        <f>ROUND(I136*H136,2)</f>
        <v>0</v>
      </c>
      <c r="BL136" s="15" t="s">
        <v>159</v>
      </c>
      <c r="BM136" s="15" t="s">
        <v>776</v>
      </c>
    </row>
    <row r="137" spans="2:65" s="1" customFormat="1" ht="19.5">
      <c r="B137" s="33"/>
      <c r="C137" s="34"/>
      <c r="D137" s="188" t="s">
        <v>161</v>
      </c>
      <c r="E137" s="34"/>
      <c r="F137" s="189" t="s">
        <v>777</v>
      </c>
      <c r="G137" s="34"/>
      <c r="H137" s="34"/>
      <c r="I137" s="103"/>
      <c r="J137" s="34"/>
      <c r="K137" s="34"/>
      <c r="L137" s="37"/>
      <c r="M137" s="190"/>
      <c r="N137" s="59"/>
      <c r="O137" s="59"/>
      <c r="P137" s="59"/>
      <c r="Q137" s="59"/>
      <c r="R137" s="59"/>
      <c r="S137" s="59"/>
      <c r="T137" s="60"/>
      <c r="AT137" s="15" t="s">
        <v>161</v>
      </c>
      <c r="AU137" s="15" t="s">
        <v>90</v>
      </c>
    </row>
    <row r="138" spans="2:65" s="11" customFormat="1" ht="11.25">
      <c r="B138" s="191"/>
      <c r="C138" s="192"/>
      <c r="D138" s="188" t="s">
        <v>163</v>
      </c>
      <c r="E138" s="193" t="s">
        <v>41</v>
      </c>
      <c r="F138" s="194" t="s">
        <v>778</v>
      </c>
      <c r="G138" s="192"/>
      <c r="H138" s="195">
        <v>28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163</v>
      </c>
      <c r="AU138" s="201" t="s">
        <v>90</v>
      </c>
      <c r="AV138" s="11" t="s">
        <v>90</v>
      </c>
      <c r="AW138" s="11" t="s">
        <v>42</v>
      </c>
      <c r="AX138" s="11" t="s">
        <v>80</v>
      </c>
      <c r="AY138" s="201" t="s">
        <v>153</v>
      </c>
    </row>
    <row r="139" spans="2:65" s="12" customFormat="1" ht="11.25">
      <c r="B139" s="202"/>
      <c r="C139" s="203"/>
      <c r="D139" s="188" t="s">
        <v>163</v>
      </c>
      <c r="E139" s="204" t="s">
        <v>41</v>
      </c>
      <c r="F139" s="205" t="s">
        <v>165</v>
      </c>
      <c r="G139" s="203"/>
      <c r="H139" s="206">
        <v>28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163</v>
      </c>
      <c r="AU139" s="212" t="s">
        <v>90</v>
      </c>
      <c r="AV139" s="12" t="s">
        <v>159</v>
      </c>
      <c r="AW139" s="12" t="s">
        <v>42</v>
      </c>
      <c r="AX139" s="12" t="s">
        <v>88</v>
      </c>
      <c r="AY139" s="212" t="s">
        <v>153</v>
      </c>
    </row>
    <row r="140" spans="2:65" s="1" customFormat="1" ht="16.5" customHeight="1">
      <c r="B140" s="33"/>
      <c r="C140" s="176" t="s">
        <v>237</v>
      </c>
      <c r="D140" s="176" t="s">
        <v>155</v>
      </c>
      <c r="E140" s="177" t="s">
        <v>779</v>
      </c>
      <c r="F140" s="178" t="s">
        <v>780</v>
      </c>
      <c r="G140" s="179" t="s">
        <v>372</v>
      </c>
      <c r="H140" s="180">
        <v>14</v>
      </c>
      <c r="I140" s="181"/>
      <c r="J140" s="182">
        <f>ROUND(I140*H140,2)</f>
        <v>0</v>
      </c>
      <c r="K140" s="178" t="s">
        <v>332</v>
      </c>
      <c r="L140" s="37"/>
      <c r="M140" s="183" t="s">
        <v>41</v>
      </c>
      <c r="N140" s="184" t="s">
        <v>51</v>
      </c>
      <c r="O140" s="59"/>
      <c r="P140" s="185">
        <f>O140*H140</f>
        <v>0</v>
      </c>
      <c r="Q140" s="185">
        <v>3.4380000000000001E-2</v>
      </c>
      <c r="R140" s="185">
        <f>Q140*H140</f>
        <v>0.48132000000000003</v>
      </c>
      <c r="S140" s="185">
        <v>0</v>
      </c>
      <c r="T140" s="186">
        <f>S140*H140</f>
        <v>0</v>
      </c>
      <c r="AR140" s="15" t="s">
        <v>159</v>
      </c>
      <c r="AT140" s="15" t="s">
        <v>155</v>
      </c>
      <c r="AU140" s="15" t="s">
        <v>90</v>
      </c>
      <c r="AY140" s="15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5" t="s">
        <v>88</v>
      </c>
      <c r="BK140" s="187">
        <f>ROUND(I140*H140,2)</f>
        <v>0</v>
      </c>
      <c r="BL140" s="15" t="s">
        <v>159</v>
      </c>
      <c r="BM140" s="15" t="s">
        <v>781</v>
      </c>
    </row>
    <row r="141" spans="2:65" s="1" customFormat="1" ht="11.25">
      <c r="B141" s="33"/>
      <c r="C141" s="34"/>
      <c r="D141" s="188" t="s">
        <v>161</v>
      </c>
      <c r="E141" s="34"/>
      <c r="F141" s="189" t="s">
        <v>782</v>
      </c>
      <c r="G141" s="34"/>
      <c r="H141" s="34"/>
      <c r="I141" s="103"/>
      <c r="J141" s="34"/>
      <c r="K141" s="34"/>
      <c r="L141" s="37"/>
      <c r="M141" s="190"/>
      <c r="N141" s="59"/>
      <c r="O141" s="59"/>
      <c r="P141" s="59"/>
      <c r="Q141" s="59"/>
      <c r="R141" s="59"/>
      <c r="S141" s="59"/>
      <c r="T141" s="60"/>
      <c r="AT141" s="15" t="s">
        <v>161</v>
      </c>
      <c r="AU141" s="15" t="s">
        <v>90</v>
      </c>
    </row>
    <row r="142" spans="2:65" s="11" customFormat="1" ht="11.25">
      <c r="B142" s="191"/>
      <c r="C142" s="192"/>
      <c r="D142" s="188" t="s">
        <v>163</v>
      </c>
      <c r="E142" s="193" t="s">
        <v>41</v>
      </c>
      <c r="F142" s="194" t="s">
        <v>783</v>
      </c>
      <c r="G142" s="192"/>
      <c r="H142" s="195">
        <v>14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163</v>
      </c>
      <c r="AU142" s="201" t="s">
        <v>90</v>
      </c>
      <c r="AV142" s="11" t="s">
        <v>90</v>
      </c>
      <c r="AW142" s="11" t="s">
        <v>42</v>
      </c>
      <c r="AX142" s="11" t="s">
        <v>80</v>
      </c>
      <c r="AY142" s="201" t="s">
        <v>153</v>
      </c>
    </row>
    <row r="143" spans="2:65" s="12" customFormat="1" ht="11.25">
      <c r="B143" s="202"/>
      <c r="C143" s="203"/>
      <c r="D143" s="188" t="s">
        <v>163</v>
      </c>
      <c r="E143" s="204" t="s">
        <v>41</v>
      </c>
      <c r="F143" s="205" t="s">
        <v>165</v>
      </c>
      <c r="G143" s="203"/>
      <c r="H143" s="206">
        <v>14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90</v>
      </c>
      <c r="AV143" s="12" t="s">
        <v>159</v>
      </c>
      <c r="AW143" s="12" t="s">
        <v>42</v>
      </c>
      <c r="AX143" s="12" t="s">
        <v>88</v>
      </c>
      <c r="AY143" s="212" t="s">
        <v>153</v>
      </c>
    </row>
    <row r="144" spans="2:65" s="10" customFormat="1" ht="22.9" customHeight="1">
      <c r="B144" s="160"/>
      <c r="C144" s="161"/>
      <c r="D144" s="162" t="s">
        <v>79</v>
      </c>
      <c r="E144" s="174" t="s">
        <v>585</v>
      </c>
      <c r="F144" s="174" t="s">
        <v>586</v>
      </c>
      <c r="G144" s="161"/>
      <c r="H144" s="161"/>
      <c r="I144" s="164"/>
      <c r="J144" s="175">
        <f>BK144</f>
        <v>0</v>
      </c>
      <c r="K144" s="161"/>
      <c r="L144" s="166"/>
      <c r="M144" s="167"/>
      <c r="N144" s="168"/>
      <c r="O144" s="168"/>
      <c r="P144" s="169">
        <f>SUM(P145:P146)</f>
        <v>0</v>
      </c>
      <c r="Q144" s="168"/>
      <c r="R144" s="169">
        <f>SUM(R145:R146)</f>
        <v>0</v>
      </c>
      <c r="S144" s="168"/>
      <c r="T144" s="170">
        <f>SUM(T145:T146)</f>
        <v>0</v>
      </c>
      <c r="AR144" s="171" t="s">
        <v>88</v>
      </c>
      <c r="AT144" s="172" t="s">
        <v>79</v>
      </c>
      <c r="AU144" s="172" t="s">
        <v>88</v>
      </c>
      <c r="AY144" s="171" t="s">
        <v>153</v>
      </c>
      <c r="BK144" s="173">
        <f>SUM(BK145:BK146)</f>
        <v>0</v>
      </c>
    </row>
    <row r="145" spans="2:65" s="1" customFormat="1" ht="16.5" customHeight="1">
      <c r="B145" s="33"/>
      <c r="C145" s="176" t="s">
        <v>8</v>
      </c>
      <c r="D145" s="176" t="s">
        <v>155</v>
      </c>
      <c r="E145" s="177" t="s">
        <v>784</v>
      </c>
      <c r="F145" s="178" t="s">
        <v>785</v>
      </c>
      <c r="G145" s="179" t="s">
        <v>340</v>
      </c>
      <c r="H145" s="180">
        <v>50.113999999999997</v>
      </c>
      <c r="I145" s="181"/>
      <c r="J145" s="182">
        <f>ROUND(I145*H145,2)</f>
        <v>0</v>
      </c>
      <c r="K145" s="178" t="s">
        <v>158</v>
      </c>
      <c r="L145" s="37"/>
      <c r="M145" s="183" t="s">
        <v>41</v>
      </c>
      <c r="N145" s="184" t="s">
        <v>51</v>
      </c>
      <c r="O145" s="59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AR145" s="15" t="s">
        <v>159</v>
      </c>
      <c r="AT145" s="15" t="s">
        <v>155</v>
      </c>
      <c r="AU145" s="15" t="s">
        <v>90</v>
      </c>
      <c r="AY145" s="15" t="s">
        <v>153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5" t="s">
        <v>88</v>
      </c>
      <c r="BK145" s="187">
        <f>ROUND(I145*H145,2)</f>
        <v>0</v>
      </c>
      <c r="BL145" s="15" t="s">
        <v>159</v>
      </c>
      <c r="BM145" s="15" t="s">
        <v>786</v>
      </c>
    </row>
    <row r="146" spans="2:65" s="1" customFormat="1" ht="19.5">
      <c r="B146" s="33"/>
      <c r="C146" s="34"/>
      <c r="D146" s="188" t="s">
        <v>161</v>
      </c>
      <c r="E146" s="34"/>
      <c r="F146" s="189" t="s">
        <v>787</v>
      </c>
      <c r="G146" s="34"/>
      <c r="H146" s="34"/>
      <c r="I146" s="103"/>
      <c r="J146" s="34"/>
      <c r="K146" s="34"/>
      <c r="L146" s="37"/>
      <c r="M146" s="237"/>
      <c r="N146" s="238"/>
      <c r="O146" s="238"/>
      <c r="P146" s="238"/>
      <c r="Q146" s="238"/>
      <c r="R146" s="238"/>
      <c r="S146" s="238"/>
      <c r="T146" s="239"/>
      <c r="AT146" s="15" t="s">
        <v>161</v>
      </c>
      <c r="AU146" s="15" t="s">
        <v>90</v>
      </c>
    </row>
    <row r="147" spans="2:65" s="1" customFormat="1" ht="6.95" customHeight="1">
      <c r="B147" s="45"/>
      <c r="C147" s="46"/>
      <c r="D147" s="46"/>
      <c r="E147" s="46"/>
      <c r="F147" s="46"/>
      <c r="G147" s="46"/>
      <c r="H147" s="46"/>
      <c r="I147" s="127"/>
      <c r="J147" s="46"/>
      <c r="K147" s="46"/>
      <c r="L147" s="37"/>
    </row>
  </sheetData>
  <sheetProtection algorithmName="SHA-512" hashValue="AIlfP/fiiHrUIDYiqle7J4yR7h0H0SBNKGZ0bVGKrqqAC434+CcCg+eo+P4usTWy9g5jBH2Xzi1xiXTJjimwCA==" saltValue="sb+fb8vUwnYQE8yRx/f5zHCjWe8NLAcgh3izzMbbA+BvBW+F/u0b47Nqxxzns2z+piIDinWah6MT5gFzebYNAw==" spinCount="100000" sheet="1" objects="1" scenarios="1" formatColumns="0" formatRows="0" autoFilter="0"/>
  <autoFilter ref="C83:K146" xr:uid="{00000000-0009-0000-0000-000005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105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8"/>
      <c r="AT3" s="15" t="s">
        <v>90</v>
      </c>
    </row>
    <row r="4" spans="2:46" ht="24.95" customHeight="1">
      <c r="B4" s="18"/>
      <c r="D4" s="101" t="s">
        <v>114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2" t="s">
        <v>16</v>
      </c>
      <c r="L6" s="18"/>
    </row>
    <row r="7" spans="2:46" ht="16.5" customHeight="1">
      <c r="B7" s="18"/>
      <c r="E7" s="280" t="str">
        <f>'Rekapitulace stavby'!K6</f>
        <v>Nymburk, přechod trati ulice Pražská</v>
      </c>
      <c r="F7" s="281"/>
      <c r="G7" s="281"/>
      <c r="H7" s="281"/>
      <c r="L7" s="18"/>
    </row>
    <row r="8" spans="2:46" s="1" customFormat="1" ht="12" customHeight="1">
      <c r="B8" s="37"/>
      <c r="D8" s="102" t="s">
        <v>127</v>
      </c>
      <c r="I8" s="103"/>
      <c r="L8" s="37"/>
    </row>
    <row r="9" spans="2:46" s="1" customFormat="1" ht="36.950000000000003" customHeight="1">
      <c r="B9" s="37"/>
      <c r="E9" s="282" t="s">
        <v>788</v>
      </c>
      <c r="F9" s="283"/>
      <c r="G9" s="283"/>
      <c r="H9" s="283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5" t="s">
        <v>19</v>
      </c>
      <c r="I11" s="104" t="s">
        <v>20</v>
      </c>
      <c r="J11" s="15" t="s">
        <v>41</v>
      </c>
      <c r="L11" s="37"/>
    </row>
    <row r="12" spans="2:46" s="1" customFormat="1" ht="12" customHeight="1">
      <c r="B12" s="37"/>
      <c r="D12" s="102" t="s">
        <v>22</v>
      </c>
      <c r="F12" s="15" t="s">
        <v>23</v>
      </c>
      <c r="I12" s="104" t="s">
        <v>24</v>
      </c>
      <c r="J12" s="105" t="str">
        <f>'Rekapitulace stavby'!AN8</f>
        <v>10. 3. 2020</v>
      </c>
      <c r="L12" s="37"/>
    </row>
    <row r="13" spans="2:46" s="1" customFormat="1" ht="10.9" customHeight="1">
      <c r="B13" s="37"/>
      <c r="I13" s="103"/>
      <c r="L13" s="37"/>
    </row>
    <row r="14" spans="2:46" s="1" customFormat="1" ht="12" customHeight="1">
      <c r="B14" s="37"/>
      <c r="D14" s="102" t="s">
        <v>30</v>
      </c>
      <c r="I14" s="104" t="s">
        <v>31</v>
      </c>
      <c r="J14" s="15" t="s">
        <v>32</v>
      </c>
      <c r="L14" s="37"/>
    </row>
    <row r="15" spans="2:46" s="1" customFormat="1" ht="18" customHeight="1">
      <c r="B15" s="37"/>
      <c r="E15" s="15" t="s">
        <v>33</v>
      </c>
      <c r="I15" s="104" t="s">
        <v>34</v>
      </c>
      <c r="J15" s="15" t="s">
        <v>35</v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36</v>
      </c>
      <c r="I17" s="104" t="s">
        <v>31</v>
      </c>
      <c r="J17" s="28" t="str">
        <f>'Rekapitulace stavby'!AN13</f>
        <v>Vyplň údaj</v>
      </c>
      <c r="L17" s="37"/>
    </row>
    <row r="18" spans="2:12" s="1" customFormat="1" ht="18" customHeight="1">
      <c r="B18" s="37"/>
      <c r="E18" s="284" t="str">
        <f>'Rekapitulace stavby'!E14</f>
        <v>Vyplň údaj</v>
      </c>
      <c r="F18" s="285"/>
      <c r="G18" s="285"/>
      <c r="H18" s="285"/>
      <c r="I18" s="104" t="s">
        <v>34</v>
      </c>
      <c r="J18" s="28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38</v>
      </c>
      <c r="I20" s="104" t="s">
        <v>31</v>
      </c>
      <c r="J20" s="15" t="s">
        <v>39</v>
      </c>
      <c r="L20" s="37"/>
    </row>
    <row r="21" spans="2:12" s="1" customFormat="1" ht="18" customHeight="1">
      <c r="B21" s="37"/>
      <c r="E21" s="15" t="s">
        <v>40</v>
      </c>
      <c r="I21" s="104" t="s">
        <v>34</v>
      </c>
      <c r="J21" s="15" t="s">
        <v>41</v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43</v>
      </c>
      <c r="I23" s="104" t="s">
        <v>31</v>
      </c>
      <c r="J23" s="15" t="s">
        <v>41</v>
      </c>
      <c r="L23" s="37"/>
    </row>
    <row r="24" spans="2:12" s="1" customFormat="1" ht="18" customHeight="1">
      <c r="B24" s="37"/>
      <c r="E24" s="15" t="s">
        <v>40</v>
      </c>
      <c r="I24" s="104" t="s">
        <v>34</v>
      </c>
      <c r="J24" s="15" t="s">
        <v>41</v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44</v>
      </c>
      <c r="I26" s="103"/>
      <c r="L26" s="37"/>
    </row>
    <row r="27" spans="2:12" s="6" customFormat="1" ht="45" customHeight="1">
      <c r="B27" s="108"/>
      <c r="E27" s="286" t="s">
        <v>45</v>
      </c>
      <c r="F27" s="286"/>
      <c r="G27" s="286"/>
      <c r="H27" s="286"/>
      <c r="I27" s="109"/>
      <c r="L27" s="108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0"/>
      <c r="J29" s="55"/>
      <c r="K29" s="55"/>
      <c r="L29" s="37"/>
    </row>
    <row r="30" spans="2:12" s="1" customFormat="1" ht="25.35" customHeight="1">
      <c r="B30" s="37"/>
      <c r="D30" s="111" t="s">
        <v>46</v>
      </c>
      <c r="I30" s="103"/>
      <c r="J30" s="112">
        <f>ROUND(J84,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0"/>
      <c r="J31" s="55"/>
      <c r="K31" s="55"/>
      <c r="L31" s="37"/>
    </row>
    <row r="32" spans="2:12" s="1" customFormat="1" ht="14.45" customHeight="1">
      <c r="B32" s="37"/>
      <c r="F32" s="113" t="s">
        <v>48</v>
      </c>
      <c r="I32" s="114" t="s">
        <v>47</v>
      </c>
      <c r="J32" s="113" t="s">
        <v>49</v>
      </c>
      <c r="L32" s="37"/>
    </row>
    <row r="33" spans="2:12" s="1" customFormat="1" ht="14.45" customHeight="1">
      <c r="B33" s="37"/>
      <c r="D33" s="102" t="s">
        <v>50</v>
      </c>
      <c r="E33" s="102" t="s">
        <v>51</v>
      </c>
      <c r="F33" s="115">
        <f>ROUND((SUM(BE84:BE113)),  2)</f>
        <v>0</v>
      </c>
      <c r="I33" s="116">
        <v>0.21</v>
      </c>
      <c r="J33" s="115">
        <f>ROUND(((SUM(BE84:BE113))*I33),  2)</f>
        <v>0</v>
      </c>
      <c r="L33" s="37"/>
    </row>
    <row r="34" spans="2:12" s="1" customFormat="1" ht="14.45" customHeight="1">
      <c r="B34" s="37"/>
      <c r="E34" s="102" t="s">
        <v>52</v>
      </c>
      <c r="F34" s="115">
        <f>ROUND((SUM(BF84:BF113)),  2)</f>
        <v>0</v>
      </c>
      <c r="I34" s="116">
        <v>0.15</v>
      </c>
      <c r="J34" s="115">
        <f>ROUND(((SUM(BF84:BF113))*I34),  2)</f>
        <v>0</v>
      </c>
      <c r="L34" s="37"/>
    </row>
    <row r="35" spans="2:12" s="1" customFormat="1" ht="14.45" hidden="1" customHeight="1">
      <c r="B35" s="37"/>
      <c r="E35" s="102" t="s">
        <v>53</v>
      </c>
      <c r="F35" s="115">
        <f>ROUND((SUM(BG84:BG113)),  2)</f>
        <v>0</v>
      </c>
      <c r="I35" s="116">
        <v>0.21</v>
      </c>
      <c r="J35" s="115">
        <f>0</f>
        <v>0</v>
      </c>
      <c r="L35" s="37"/>
    </row>
    <row r="36" spans="2:12" s="1" customFormat="1" ht="14.45" hidden="1" customHeight="1">
      <c r="B36" s="37"/>
      <c r="E36" s="102" t="s">
        <v>54</v>
      </c>
      <c r="F36" s="115">
        <f>ROUND((SUM(BH84:BH113)),  2)</f>
        <v>0</v>
      </c>
      <c r="I36" s="116">
        <v>0.15</v>
      </c>
      <c r="J36" s="115">
        <f>0</f>
        <v>0</v>
      </c>
      <c r="L36" s="37"/>
    </row>
    <row r="37" spans="2:12" s="1" customFormat="1" ht="14.45" hidden="1" customHeight="1">
      <c r="B37" s="37"/>
      <c r="E37" s="102" t="s">
        <v>55</v>
      </c>
      <c r="F37" s="115">
        <f>ROUND((SUM(BI84:BI113)),  2)</f>
        <v>0</v>
      </c>
      <c r="I37" s="116">
        <v>0</v>
      </c>
      <c r="J37" s="115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7"/>
      <c r="D39" s="118" t="s">
        <v>56</v>
      </c>
      <c r="E39" s="119"/>
      <c r="F39" s="119"/>
      <c r="G39" s="120" t="s">
        <v>57</v>
      </c>
      <c r="H39" s="121" t="s">
        <v>58</v>
      </c>
      <c r="I39" s="122"/>
      <c r="J39" s="123">
        <f>SUM(J30:J37)</f>
        <v>0</v>
      </c>
      <c r="K39" s="124"/>
      <c r="L39" s="37"/>
    </row>
    <row r="40" spans="2:12" s="1" customFormat="1" ht="14.45" customHeight="1">
      <c r="B40" s="125"/>
      <c r="C40" s="126"/>
      <c r="D40" s="126"/>
      <c r="E40" s="126"/>
      <c r="F40" s="126"/>
      <c r="G40" s="126"/>
      <c r="H40" s="126"/>
      <c r="I40" s="127"/>
      <c r="J40" s="126"/>
      <c r="K40" s="126"/>
      <c r="L40" s="37"/>
    </row>
    <row r="44" spans="2:12" s="1" customFormat="1" ht="6.95" hidden="1" customHeight="1">
      <c r="B44" s="128"/>
      <c r="C44" s="129"/>
      <c r="D44" s="129"/>
      <c r="E44" s="129"/>
      <c r="F44" s="129"/>
      <c r="G44" s="129"/>
      <c r="H44" s="129"/>
      <c r="I44" s="130"/>
      <c r="J44" s="129"/>
      <c r="K44" s="129"/>
      <c r="L44" s="37"/>
    </row>
    <row r="45" spans="2:12" s="1" customFormat="1" ht="24.95" hidden="1" customHeight="1">
      <c r="B45" s="33"/>
      <c r="C45" s="21" t="s">
        <v>130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hidden="1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hidden="1" customHeight="1">
      <c r="B47" s="33"/>
      <c r="C47" s="27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hidden="1" customHeight="1">
      <c r="B48" s="33"/>
      <c r="C48" s="34"/>
      <c r="D48" s="34"/>
      <c r="E48" s="287" t="str">
        <f>E7</f>
        <v>Nymburk, přechod trati ulice Pražská</v>
      </c>
      <c r="F48" s="288"/>
      <c r="G48" s="288"/>
      <c r="H48" s="288"/>
      <c r="I48" s="103"/>
      <c r="J48" s="34"/>
      <c r="K48" s="34"/>
      <c r="L48" s="37"/>
    </row>
    <row r="49" spans="2:47" s="1" customFormat="1" ht="12" hidden="1" customHeight="1">
      <c r="B49" s="33"/>
      <c r="C49" s="27" t="s">
        <v>127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hidden="1" customHeight="1">
      <c r="B50" s="33"/>
      <c r="C50" s="34"/>
      <c r="D50" s="34"/>
      <c r="E50" s="260" t="str">
        <f>E9</f>
        <v>VRN - Vedlejší rozpočtové náklady</v>
      </c>
      <c r="F50" s="259"/>
      <c r="G50" s="259"/>
      <c r="H50" s="259"/>
      <c r="I50" s="103"/>
      <c r="J50" s="34"/>
      <c r="K50" s="34"/>
      <c r="L50" s="37"/>
    </row>
    <row r="51" spans="2:47" s="1" customFormat="1" ht="6.95" hidden="1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hidden="1" customHeight="1">
      <c r="B52" s="33"/>
      <c r="C52" s="27" t="s">
        <v>22</v>
      </c>
      <c r="D52" s="34"/>
      <c r="E52" s="34"/>
      <c r="F52" s="25" t="str">
        <f>F12</f>
        <v>Nymburk, ul. Pražská</v>
      </c>
      <c r="G52" s="34"/>
      <c r="H52" s="34"/>
      <c r="I52" s="104" t="s">
        <v>24</v>
      </c>
      <c r="J52" s="54" t="str">
        <f>IF(J12="","",J12)</f>
        <v>10. 3. 2020</v>
      </c>
      <c r="K52" s="34"/>
      <c r="L52" s="37"/>
    </row>
    <row r="53" spans="2:47" s="1" customFormat="1" ht="6.95" hidden="1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hidden="1" customHeight="1">
      <c r="B54" s="33"/>
      <c r="C54" s="27" t="s">
        <v>30</v>
      </c>
      <c r="D54" s="34"/>
      <c r="E54" s="34"/>
      <c r="F54" s="25" t="str">
        <f>E15</f>
        <v>Město Nymburk</v>
      </c>
      <c r="G54" s="34"/>
      <c r="H54" s="34"/>
      <c r="I54" s="104" t="s">
        <v>38</v>
      </c>
      <c r="J54" s="31" t="str">
        <f>E21</f>
        <v>Martin Toms</v>
      </c>
      <c r="K54" s="34"/>
      <c r="L54" s="37"/>
    </row>
    <row r="55" spans="2:47" s="1" customFormat="1" ht="13.7" hidden="1" customHeight="1">
      <c r="B55" s="33"/>
      <c r="C55" s="27" t="s">
        <v>36</v>
      </c>
      <c r="D55" s="34"/>
      <c r="E55" s="34"/>
      <c r="F55" s="25" t="str">
        <f>IF(E18="","",E18)</f>
        <v>Vyplň údaj</v>
      </c>
      <c r="G55" s="34"/>
      <c r="H55" s="34"/>
      <c r="I55" s="104" t="s">
        <v>43</v>
      </c>
      <c r="J55" s="31" t="str">
        <f>E24</f>
        <v>Martin Toms</v>
      </c>
      <c r="K55" s="34"/>
      <c r="L55" s="37"/>
    </row>
    <row r="56" spans="2:47" s="1" customFormat="1" ht="10.35" hidden="1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hidden="1" customHeight="1">
      <c r="B57" s="33"/>
      <c r="C57" s="131" t="s">
        <v>131</v>
      </c>
      <c r="D57" s="132"/>
      <c r="E57" s="132"/>
      <c r="F57" s="132"/>
      <c r="G57" s="132"/>
      <c r="H57" s="132"/>
      <c r="I57" s="133"/>
      <c r="J57" s="134" t="s">
        <v>132</v>
      </c>
      <c r="K57" s="132"/>
      <c r="L57" s="37"/>
    </row>
    <row r="58" spans="2:47" s="1" customFormat="1" ht="10.35" hidden="1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hidden="1" customHeight="1">
      <c r="B59" s="33"/>
      <c r="C59" s="135" t="s">
        <v>78</v>
      </c>
      <c r="D59" s="34"/>
      <c r="E59" s="34"/>
      <c r="F59" s="34"/>
      <c r="G59" s="34"/>
      <c r="H59" s="34"/>
      <c r="I59" s="103"/>
      <c r="J59" s="72">
        <f>J84</f>
        <v>0</v>
      </c>
      <c r="K59" s="34"/>
      <c r="L59" s="37"/>
      <c r="AU59" s="15" t="s">
        <v>133</v>
      </c>
    </row>
    <row r="60" spans="2:47" s="7" customFormat="1" ht="24.95" hidden="1" customHeight="1">
      <c r="B60" s="136"/>
      <c r="C60" s="137"/>
      <c r="D60" s="138" t="s">
        <v>788</v>
      </c>
      <c r="E60" s="139"/>
      <c r="F60" s="139"/>
      <c r="G60" s="139"/>
      <c r="H60" s="139"/>
      <c r="I60" s="140"/>
      <c r="J60" s="141">
        <f>J85</f>
        <v>0</v>
      </c>
      <c r="K60" s="137"/>
      <c r="L60" s="142"/>
    </row>
    <row r="61" spans="2:47" s="8" customFormat="1" ht="19.899999999999999" hidden="1" customHeight="1">
      <c r="B61" s="143"/>
      <c r="C61" s="144"/>
      <c r="D61" s="145" t="s">
        <v>789</v>
      </c>
      <c r="E61" s="146"/>
      <c r="F61" s="146"/>
      <c r="G61" s="146"/>
      <c r="H61" s="146"/>
      <c r="I61" s="147"/>
      <c r="J61" s="148">
        <f>J86</f>
        <v>0</v>
      </c>
      <c r="K61" s="144"/>
      <c r="L61" s="149"/>
    </row>
    <row r="62" spans="2:47" s="8" customFormat="1" ht="19.899999999999999" hidden="1" customHeight="1">
      <c r="B62" s="143"/>
      <c r="C62" s="144"/>
      <c r="D62" s="145" t="s">
        <v>790</v>
      </c>
      <c r="E62" s="146"/>
      <c r="F62" s="146"/>
      <c r="G62" s="146"/>
      <c r="H62" s="146"/>
      <c r="I62" s="147"/>
      <c r="J62" s="148">
        <f>J93</f>
        <v>0</v>
      </c>
      <c r="K62" s="144"/>
      <c r="L62" s="149"/>
    </row>
    <row r="63" spans="2:47" s="8" customFormat="1" ht="19.899999999999999" hidden="1" customHeight="1">
      <c r="B63" s="143"/>
      <c r="C63" s="144"/>
      <c r="D63" s="145" t="s">
        <v>791</v>
      </c>
      <c r="E63" s="146"/>
      <c r="F63" s="146"/>
      <c r="G63" s="146"/>
      <c r="H63" s="146"/>
      <c r="I63" s="147"/>
      <c r="J63" s="148">
        <f>J102</f>
        <v>0</v>
      </c>
      <c r="K63" s="144"/>
      <c r="L63" s="149"/>
    </row>
    <row r="64" spans="2:47" s="8" customFormat="1" ht="19.899999999999999" hidden="1" customHeight="1">
      <c r="B64" s="143"/>
      <c r="C64" s="144"/>
      <c r="D64" s="145" t="s">
        <v>792</v>
      </c>
      <c r="E64" s="146"/>
      <c r="F64" s="146"/>
      <c r="G64" s="146"/>
      <c r="H64" s="146"/>
      <c r="I64" s="147"/>
      <c r="J64" s="148">
        <f>J109</f>
        <v>0</v>
      </c>
      <c r="K64" s="144"/>
      <c r="L64" s="149"/>
    </row>
    <row r="65" spans="2:12" s="1" customFormat="1" ht="21.75" hidden="1" customHeight="1">
      <c r="B65" s="33"/>
      <c r="C65" s="34"/>
      <c r="D65" s="34"/>
      <c r="E65" s="34"/>
      <c r="F65" s="34"/>
      <c r="G65" s="34"/>
      <c r="H65" s="34"/>
      <c r="I65" s="103"/>
      <c r="J65" s="34"/>
      <c r="K65" s="34"/>
      <c r="L65" s="37"/>
    </row>
    <row r="66" spans="2:12" s="1" customFormat="1" ht="6.95" hidden="1" customHeight="1">
      <c r="B66" s="45"/>
      <c r="C66" s="46"/>
      <c r="D66" s="46"/>
      <c r="E66" s="46"/>
      <c r="F66" s="46"/>
      <c r="G66" s="46"/>
      <c r="H66" s="46"/>
      <c r="I66" s="127"/>
      <c r="J66" s="46"/>
      <c r="K66" s="46"/>
      <c r="L66" s="37"/>
    </row>
    <row r="67" spans="2:12" ht="11.25" hidden="1"/>
    <row r="68" spans="2:12" ht="11.25" hidden="1"/>
    <row r="69" spans="2:12" ht="11.25" hidden="1"/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30"/>
      <c r="J70" s="48"/>
      <c r="K70" s="48"/>
      <c r="L70" s="37"/>
    </row>
    <row r="71" spans="2:12" s="1" customFormat="1" ht="24.95" customHeight="1">
      <c r="B71" s="33"/>
      <c r="C71" s="21" t="s">
        <v>138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12" customHeight="1">
      <c r="B73" s="33"/>
      <c r="C73" s="27" t="s">
        <v>16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87" t="str">
        <f>E7</f>
        <v>Nymburk, přechod trati ulice Pražská</v>
      </c>
      <c r="F74" s="288"/>
      <c r="G74" s="288"/>
      <c r="H74" s="288"/>
      <c r="I74" s="103"/>
      <c r="J74" s="34"/>
      <c r="K74" s="34"/>
      <c r="L74" s="37"/>
    </row>
    <row r="75" spans="2:12" s="1" customFormat="1" ht="12" customHeight="1">
      <c r="B75" s="33"/>
      <c r="C75" s="27" t="s">
        <v>127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60" t="str">
        <f>E9</f>
        <v>VRN - Vedlejší rozpočtové náklady</v>
      </c>
      <c r="F76" s="259"/>
      <c r="G76" s="259"/>
      <c r="H76" s="259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7" t="s">
        <v>22</v>
      </c>
      <c r="D78" s="34"/>
      <c r="E78" s="34"/>
      <c r="F78" s="25" t="str">
        <f>F12</f>
        <v>Nymburk, ul. Pražská</v>
      </c>
      <c r="G78" s="34"/>
      <c r="H78" s="34"/>
      <c r="I78" s="104" t="s">
        <v>24</v>
      </c>
      <c r="J78" s="54" t="str">
        <f>IF(J12="","",J12)</f>
        <v>10. 3. 2020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3.7" customHeight="1">
      <c r="B80" s="33"/>
      <c r="C80" s="27" t="s">
        <v>30</v>
      </c>
      <c r="D80" s="34"/>
      <c r="E80" s="34"/>
      <c r="F80" s="25" t="str">
        <f>E15</f>
        <v>Město Nymburk</v>
      </c>
      <c r="G80" s="34"/>
      <c r="H80" s="34"/>
      <c r="I80" s="104" t="s">
        <v>38</v>
      </c>
      <c r="J80" s="31" t="str">
        <f>E21</f>
        <v>Martin Toms</v>
      </c>
      <c r="K80" s="34"/>
      <c r="L80" s="37"/>
    </row>
    <row r="81" spans="2:65" s="1" customFormat="1" ht="13.7" customHeight="1">
      <c r="B81" s="33"/>
      <c r="C81" s="27" t="s">
        <v>36</v>
      </c>
      <c r="D81" s="34"/>
      <c r="E81" s="34"/>
      <c r="F81" s="25" t="str">
        <f>IF(E18="","",E18)</f>
        <v>Vyplň údaj</v>
      </c>
      <c r="G81" s="34"/>
      <c r="H81" s="34"/>
      <c r="I81" s="104" t="s">
        <v>43</v>
      </c>
      <c r="J81" s="31" t="str">
        <f>E24</f>
        <v>Martin Toms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9" customFormat="1" ht="29.25" customHeight="1">
      <c r="B83" s="150"/>
      <c r="C83" s="151" t="s">
        <v>139</v>
      </c>
      <c r="D83" s="152" t="s">
        <v>65</v>
      </c>
      <c r="E83" s="152" t="s">
        <v>61</v>
      </c>
      <c r="F83" s="152" t="s">
        <v>62</v>
      </c>
      <c r="G83" s="152" t="s">
        <v>140</v>
      </c>
      <c r="H83" s="152" t="s">
        <v>141</v>
      </c>
      <c r="I83" s="153" t="s">
        <v>142</v>
      </c>
      <c r="J83" s="152" t="s">
        <v>132</v>
      </c>
      <c r="K83" s="154" t="s">
        <v>143</v>
      </c>
      <c r="L83" s="155"/>
      <c r="M83" s="63" t="s">
        <v>41</v>
      </c>
      <c r="N83" s="64" t="s">
        <v>50</v>
      </c>
      <c r="O83" s="64" t="s">
        <v>144</v>
      </c>
      <c r="P83" s="64" t="s">
        <v>145</v>
      </c>
      <c r="Q83" s="64" t="s">
        <v>146</v>
      </c>
      <c r="R83" s="64" t="s">
        <v>147</v>
      </c>
      <c r="S83" s="64" t="s">
        <v>148</v>
      </c>
      <c r="T83" s="65" t="s">
        <v>149</v>
      </c>
    </row>
    <row r="84" spans="2:65" s="1" customFormat="1" ht="22.9" customHeight="1">
      <c r="B84" s="33"/>
      <c r="C84" s="70" t="s">
        <v>150</v>
      </c>
      <c r="D84" s="34"/>
      <c r="E84" s="34"/>
      <c r="F84" s="34"/>
      <c r="G84" s="34"/>
      <c r="H84" s="34"/>
      <c r="I84" s="103"/>
      <c r="J84" s="156">
        <f>BK84</f>
        <v>0</v>
      </c>
      <c r="K84" s="34"/>
      <c r="L84" s="37"/>
      <c r="M84" s="66"/>
      <c r="N84" s="67"/>
      <c r="O84" s="67"/>
      <c r="P84" s="157">
        <f>P85</f>
        <v>0</v>
      </c>
      <c r="Q84" s="67"/>
      <c r="R84" s="157">
        <f>R85</f>
        <v>0</v>
      </c>
      <c r="S84" s="67"/>
      <c r="T84" s="158">
        <f>T85</f>
        <v>0</v>
      </c>
      <c r="AT84" s="15" t="s">
        <v>79</v>
      </c>
      <c r="AU84" s="15" t="s">
        <v>133</v>
      </c>
      <c r="BK84" s="159">
        <f>BK85</f>
        <v>0</v>
      </c>
    </row>
    <row r="85" spans="2:65" s="10" customFormat="1" ht="25.9" customHeight="1">
      <c r="B85" s="160"/>
      <c r="C85" s="161"/>
      <c r="D85" s="162" t="s">
        <v>79</v>
      </c>
      <c r="E85" s="163" t="s">
        <v>103</v>
      </c>
      <c r="F85" s="163" t="s">
        <v>104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P86+P93+P102+P109</f>
        <v>0</v>
      </c>
      <c r="Q85" s="168"/>
      <c r="R85" s="169">
        <f>R86+R93+R102+R109</f>
        <v>0</v>
      </c>
      <c r="S85" s="168"/>
      <c r="T85" s="170">
        <f>T86+T93+T102+T109</f>
        <v>0</v>
      </c>
      <c r="AR85" s="171" t="s">
        <v>180</v>
      </c>
      <c r="AT85" s="172" t="s">
        <v>79</v>
      </c>
      <c r="AU85" s="172" t="s">
        <v>80</v>
      </c>
      <c r="AY85" s="171" t="s">
        <v>153</v>
      </c>
      <c r="BK85" s="173">
        <f>BK86+BK93+BK102+BK109</f>
        <v>0</v>
      </c>
    </row>
    <row r="86" spans="2:65" s="10" customFormat="1" ht="22.9" customHeight="1">
      <c r="B86" s="160"/>
      <c r="C86" s="161"/>
      <c r="D86" s="162" t="s">
        <v>79</v>
      </c>
      <c r="E86" s="174" t="s">
        <v>793</v>
      </c>
      <c r="F86" s="174" t="s">
        <v>794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SUM(P87:P92)</f>
        <v>0</v>
      </c>
      <c r="Q86" s="168"/>
      <c r="R86" s="169">
        <f>SUM(R87:R92)</f>
        <v>0</v>
      </c>
      <c r="S86" s="168"/>
      <c r="T86" s="170">
        <f>SUM(T87:T92)</f>
        <v>0</v>
      </c>
      <c r="AR86" s="171" t="s">
        <v>180</v>
      </c>
      <c r="AT86" s="172" t="s">
        <v>79</v>
      </c>
      <c r="AU86" s="172" t="s">
        <v>88</v>
      </c>
      <c r="AY86" s="171" t="s">
        <v>153</v>
      </c>
      <c r="BK86" s="173">
        <f>SUM(BK87:BK92)</f>
        <v>0</v>
      </c>
    </row>
    <row r="87" spans="2:65" s="1" customFormat="1" ht="16.5" customHeight="1">
      <c r="B87" s="33"/>
      <c r="C87" s="176" t="s">
        <v>88</v>
      </c>
      <c r="D87" s="176" t="s">
        <v>155</v>
      </c>
      <c r="E87" s="177" t="s">
        <v>795</v>
      </c>
      <c r="F87" s="178" t="s">
        <v>796</v>
      </c>
      <c r="G87" s="179" t="s">
        <v>331</v>
      </c>
      <c r="H87" s="180">
        <v>1</v>
      </c>
      <c r="I87" s="181"/>
      <c r="J87" s="182">
        <f>ROUND(I87*H87,2)</f>
        <v>0</v>
      </c>
      <c r="K87" s="178" t="s">
        <v>158</v>
      </c>
      <c r="L87" s="37"/>
      <c r="M87" s="183" t="s">
        <v>41</v>
      </c>
      <c r="N87" s="184" t="s">
        <v>51</v>
      </c>
      <c r="O87" s="59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AR87" s="15" t="s">
        <v>797</v>
      </c>
      <c r="AT87" s="15" t="s">
        <v>155</v>
      </c>
      <c r="AU87" s="15" t="s">
        <v>90</v>
      </c>
      <c r="AY87" s="15" t="s">
        <v>153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5" t="s">
        <v>88</v>
      </c>
      <c r="BK87" s="187">
        <f>ROUND(I87*H87,2)</f>
        <v>0</v>
      </c>
      <c r="BL87" s="15" t="s">
        <v>797</v>
      </c>
      <c r="BM87" s="15" t="s">
        <v>798</v>
      </c>
    </row>
    <row r="88" spans="2:65" s="1" customFormat="1" ht="11.25">
      <c r="B88" s="33"/>
      <c r="C88" s="34"/>
      <c r="D88" s="188" t="s">
        <v>161</v>
      </c>
      <c r="E88" s="34"/>
      <c r="F88" s="189" t="s">
        <v>796</v>
      </c>
      <c r="G88" s="34"/>
      <c r="H88" s="34"/>
      <c r="I88" s="103"/>
      <c r="J88" s="34"/>
      <c r="K88" s="34"/>
      <c r="L88" s="37"/>
      <c r="M88" s="190"/>
      <c r="N88" s="59"/>
      <c r="O88" s="59"/>
      <c r="P88" s="59"/>
      <c r="Q88" s="59"/>
      <c r="R88" s="59"/>
      <c r="S88" s="59"/>
      <c r="T88" s="60"/>
      <c r="AT88" s="15" t="s">
        <v>161</v>
      </c>
      <c r="AU88" s="15" t="s">
        <v>90</v>
      </c>
    </row>
    <row r="89" spans="2:65" s="1" customFormat="1" ht="16.5" customHeight="1">
      <c r="B89" s="33"/>
      <c r="C89" s="176" t="s">
        <v>90</v>
      </c>
      <c r="D89" s="176" t="s">
        <v>155</v>
      </c>
      <c r="E89" s="177" t="s">
        <v>799</v>
      </c>
      <c r="F89" s="178" t="s">
        <v>800</v>
      </c>
      <c r="G89" s="179" t="s">
        <v>331</v>
      </c>
      <c r="H89" s="180">
        <v>1</v>
      </c>
      <c r="I89" s="181"/>
      <c r="J89" s="182">
        <f>ROUND(I89*H89,2)</f>
        <v>0</v>
      </c>
      <c r="K89" s="178" t="s">
        <v>158</v>
      </c>
      <c r="L89" s="37"/>
      <c r="M89" s="183" t="s">
        <v>41</v>
      </c>
      <c r="N89" s="184" t="s">
        <v>51</v>
      </c>
      <c r="O89" s="59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15" t="s">
        <v>797</v>
      </c>
      <c r="AT89" s="15" t="s">
        <v>155</v>
      </c>
      <c r="AU89" s="15" t="s">
        <v>90</v>
      </c>
      <c r="AY89" s="15" t="s">
        <v>153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5" t="s">
        <v>88</v>
      </c>
      <c r="BK89" s="187">
        <f>ROUND(I89*H89,2)</f>
        <v>0</v>
      </c>
      <c r="BL89" s="15" t="s">
        <v>797</v>
      </c>
      <c r="BM89" s="15" t="s">
        <v>801</v>
      </c>
    </row>
    <row r="90" spans="2:65" s="1" customFormat="1" ht="11.25">
      <c r="B90" s="33"/>
      <c r="C90" s="34"/>
      <c r="D90" s="188" t="s">
        <v>161</v>
      </c>
      <c r="E90" s="34"/>
      <c r="F90" s="189" t="s">
        <v>800</v>
      </c>
      <c r="G90" s="34"/>
      <c r="H90" s="34"/>
      <c r="I90" s="103"/>
      <c r="J90" s="34"/>
      <c r="K90" s="34"/>
      <c r="L90" s="37"/>
      <c r="M90" s="190"/>
      <c r="N90" s="59"/>
      <c r="O90" s="59"/>
      <c r="P90" s="59"/>
      <c r="Q90" s="59"/>
      <c r="R90" s="59"/>
      <c r="S90" s="59"/>
      <c r="T90" s="60"/>
      <c r="AT90" s="15" t="s">
        <v>161</v>
      </c>
      <c r="AU90" s="15" t="s">
        <v>90</v>
      </c>
    </row>
    <row r="91" spans="2:65" s="1" customFormat="1" ht="16.5" customHeight="1">
      <c r="B91" s="33"/>
      <c r="C91" s="176" t="s">
        <v>171</v>
      </c>
      <c r="D91" s="176" t="s">
        <v>155</v>
      </c>
      <c r="E91" s="177" t="s">
        <v>802</v>
      </c>
      <c r="F91" s="178" t="s">
        <v>803</v>
      </c>
      <c r="G91" s="179" t="s">
        <v>331</v>
      </c>
      <c r="H91" s="180">
        <v>1</v>
      </c>
      <c r="I91" s="181"/>
      <c r="J91" s="182">
        <f>ROUND(I91*H91,2)</f>
        <v>0</v>
      </c>
      <c r="K91" s="178" t="s">
        <v>158</v>
      </c>
      <c r="L91" s="37"/>
      <c r="M91" s="183" t="s">
        <v>41</v>
      </c>
      <c r="N91" s="184" t="s">
        <v>51</v>
      </c>
      <c r="O91" s="59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AR91" s="15" t="s">
        <v>797</v>
      </c>
      <c r="AT91" s="15" t="s">
        <v>155</v>
      </c>
      <c r="AU91" s="15" t="s">
        <v>90</v>
      </c>
      <c r="AY91" s="15" t="s">
        <v>153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5" t="s">
        <v>88</v>
      </c>
      <c r="BK91" s="187">
        <f>ROUND(I91*H91,2)</f>
        <v>0</v>
      </c>
      <c r="BL91" s="15" t="s">
        <v>797</v>
      </c>
      <c r="BM91" s="15" t="s">
        <v>804</v>
      </c>
    </row>
    <row r="92" spans="2:65" s="1" customFormat="1" ht="11.25">
      <c r="B92" s="33"/>
      <c r="C92" s="34"/>
      <c r="D92" s="188" t="s">
        <v>161</v>
      </c>
      <c r="E92" s="34"/>
      <c r="F92" s="189" t="s">
        <v>803</v>
      </c>
      <c r="G92" s="34"/>
      <c r="H92" s="34"/>
      <c r="I92" s="103"/>
      <c r="J92" s="34"/>
      <c r="K92" s="34"/>
      <c r="L92" s="37"/>
      <c r="M92" s="190"/>
      <c r="N92" s="59"/>
      <c r="O92" s="59"/>
      <c r="P92" s="59"/>
      <c r="Q92" s="59"/>
      <c r="R92" s="59"/>
      <c r="S92" s="59"/>
      <c r="T92" s="60"/>
      <c r="AT92" s="15" t="s">
        <v>161</v>
      </c>
      <c r="AU92" s="15" t="s">
        <v>90</v>
      </c>
    </row>
    <row r="93" spans="2:65" s="10" customFormat="1" ht="22.9" customHeight="1">
      <c r="B93" s="160"/>
      <c r="C93" s="161"/>
      <c r="D93" s="162" t="s">
        <v>79</v>
      </c>
      <c r="E93" s="174" t="s">
        <v>805</v>
      </c>
      <c r="F93" s="174" t="s">
        <v>806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SUM(P94:P101)</f>
        <v>0</v>
      </c>
      <c r="Q93" s="168"/>
      <c r="R93" s="169">
        <f>SUM(R94:R101)</f>
        <v>0</v>
      </c>
      <c r="S93" s="168"/>
      <c r="T93" s="170">
        <f>SUM(T94:T101)</f>
        <v>0</v>
      </c>
      <c r="AR93" s="171" t="s">
        <v>180</v>
      </c>
      <c r="AT93" s="172" t="s">
        <v>79</v>
      </c>
      <c r="AU93" s="172" t="s">
        <v>88</v>
      </c>
      <c r="AY93" s="171" t="s">
        <v>153</v>
      </c>
      <c r="BK93" s="173">
        <f>SUM(BK94:BK101)</f>
        <v>0</v>
      </c>
    </row>
    <row r="94" spans="2:65" s="1" customFormat="1" ht="16.5" customHeight="1">
      <c r="B94" s="33"/>
      <c r="C94" s="176" t="s">
        <v>159</v>
      </c>
      <c r="D94" s="176" t="s">
        <v>155</v>
      </c>
      <c r="E94" s="177" t="s">
        <v>807</v>
      </c>
      <c r="F94" s="178" t="s">
        <v>808</v>
      </c>
      <c r="G94" s="179" t="s">
        <v>331</v>
      </c>
      <c r="H94" s="180">
        <v>1</v>
      </c>
      <c r="I94" s="181"/>
      <c r="J94" s="182">
        <f>ROUND(I94*H94,2)</f>
        <v>0</v>
      </c>
      <c r="K94" s="178" t="s">
        <v>158</v>
      </c>
      <c r="L94" s="37"/>
      <c r="M94" s="183" t="s">
        <v>41</v>
      </c>
      <c r="N94" s="184" t="s">
        <v>51</v>
      </c>
      <c r="O94" s="59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15" t="s">
        <v>797</v>
      </c>
      <c r="AT94" s="15" t="s">
        <v>155</v>
      </c>
      <c r="AU94" s="15" t="s">
        <v>90</v>
      </c>
      <c r="AY94" s="15" t="s">
        <v>153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5" t="s">
        <v>88</v>
      </c>
      <c r="BK94" s="187">
        <f>ROUND(I94*H94,2)</f>
        <v>0</v>
      </c>
      <c r="BL94" s="15" t="s">
        <v>797</v>
      </c>
      <c r="BM94" s="15" t="s">
        <v>809</v>
      </c>
    </row>
    <row r="95" spans="2:65" s="1" customFormat="1" ht="11.25">
      <c r="B95" s="33"/>
      <c r="C95" s="34"/>
      <c r="D95" s="188" t="s">
        <v>161</v>
      </c>
      <c r="E95" s="34"/>
      <c r="F95" s="189" t="s">
        <v>808</v>
      </c>
      <c r="G95" s="34"/>
      <c r="H95" s="34"/>
      <c r="I95" s="103"/>
      <c r="J95" s="34"/>
      <c r="K95" s="34"/>
      <c r="L95" s="37"/>
      <c r="M95" s="190"/>
      <c r="N95" s="59"/>
      <c r="O95" s="59"/>
      <c r="P95" s="59"/>
      <c r="Q95" s="59"/>
      <c r="R95" s="59"/>
      <c r="S95" s="59"/>
      <c r="T95" s="60"/>
      <c r="AT95" s="15" t="s">
        <v>161</v>
      </c>
      <c r="AU95" s="15" t="s">
        <v>90</v>
      </c>
    </row>
    <row r="96" spans="2:65" s="1" customFormat="1" ht="16.5" customHeight="1">
      <c r="B96" s="33"/>
      <c r="C96" s="176" t="s">
        <v>180</v>
      </c>
      <c r="D96" s="176" t="s">
        <v>155</v>
      </c>
      <c r="E96" s="177" t="s">
        <v>810</v>
      </c>
      <c r="F96" s="178" t="s">
        <v>811</v>
      </c>
      <c r="G96" s="179" t="s">
        <v>331</v>
      </c>
      <c r="H96" s="180">
        <v>1</v>
      </c>
      <c r="I96" s="181"/>
      <c r="J96" s="182">
        <f>ROUND(I96*H96,2)</f>
        <v>0</v>
      </c>
      <c r="K96" s="178" t="s">
        <v>158</v>
      </c>
      <c r="L96" s="37"/>
      <c r="M96" s="183" t="s">
        <v>41</v>
      </c>
      <c r="N96" s="184" t="s">
        <v>51</v>
      </c>
      <c r="O96" s="59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AR96" s="15" t="s">
        <v>797</v>
      </c>
      <c r="AT96" s="15" t="s">
        <v>155</v>
      </c>
      <c r="AU96" s="15" t="s">
        <v>90</v>
      </c>
      <c r="AY96" s="15" t="s">
        <v>153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5" t="s">
        <v>88</v>
      </c>
      <c r="BK96" s="187">
        <f>ROUND(I96*H96,2)</f>
        <v>0</v>
      </c>
      <c r="BL96" s="15" t="s">
        <v>797</v>
      </c>
      <c r="BM96" s="15" t="s">
        <v>812</v>
      </c>
    </row>
    <row r="97" spans="2:65" s="1" customFormat="1" ht="11.25">
      <c r="B97" s="33"/>
      <c r="C97" s="34"/>
      <c r="D97" s="188" t="s">
        <v>161</v>
      </c>
      <c r="E97" s="34"/>
      <c r="F97" s="189" t="s">
        <v>811</v>
      </c>
      <c r="G97" s="34"/>
      <c r="H97" s="34"/>
      <c r="I97" s="103"/>
      <c r="J97" s="34"/>
      <c r="K97" s="34"/>
      <c r="L97" s="37"/>
      <c r="M97" s="190"/>
      <c r="N97" s="59"/>
      <c r="O97" s="59"/>
      <c r="P97" s="59"/>
      <c r="Q97" s="59"/>
      <c r="R97" s="59"/>
      <c r="S97" s="59"/>
      <c r="T97" s="60"/>
      <c r="AT97" s="15" t="s">
        <v>161</v>
      </c>
      <c r="AU97" s="15" t="s">
        <v>90</v>
      </c>
    </row>
    <row r="98" spans="2:65" s="1" customFormat="1" ht="16.5" customHeight="1">
      <c r="B98" s="33"/>
      <c r="C98" s="176" t="s">
        <v>187</v>
      </c>
      <c r="D98" s="176" t="s">
        <v>155</v>
      </c>
      <c r="E98" s="177" t="s">
        <v>813</v>
      </c>
      <c r="F98" s="178" t="s">
        <v>814</v>
      </c>
      <c r="G98" s="179" t="s">
        <v>331</v>
      </c>
      <c r="H98" s="180">
        <v>1</v>
      </c>
      <c r="I98" s="181"/>
      <c r="J98" s="182">
        <f>ROUND(I98*H98,2)</f>
        <v>0</v>
      </c>
      <c r="K98" s="178" t="s">
        <v>158</v>
      </c>
      <c r="L98" s="37"/>
      <c r="M98" s="183" t="s">
        <v>41</v>
      </c>
      <c r="N98" s="184" t="s">
        <v>51</v>
      </c>
      <c r="O98" s="59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15" t="s">
        <v>797</v>
      </c>
      <c r="AT98" s="15" t="s">
        <v>155</v>
      </c>
      <c r="AU98" s="15" t="s">
        <v>90</v>
      </c>
      <c r="AY98" s="15" t="s">
        <v>153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88</v>
      </c>
      <c r="BK98" s="187">
        <f>ROUND(I98*H98,2)</f>
        <v>0</v>
      </c>
      <c r="BL98" s="15" t="s">
        <v>797</v>
      </c>
      <c r="BM98" s="15" t="s">
        <v>815</v>
      </c>
    </row>
    <row r="99" spans="2:65" s="1" customFormat="1" ht="11.25">
      <c r="B99" s="33"/>
      <c r="C99" s="34"/>
      <c r="D99" s="188" t="s">
        <v>161</v>
      </c>
      <c r="E99" s="34"/>
      <c r="F99" s="189" t="s">
        <v>814</v>
      </c>
      <c r="G99" s="34"/>
      <c r="H99" s="34"/>
      <c r="I99" s="103"/>
      <c r="J99" s="34"/>
      <c r="K99" s="34"/>
      <c r="L99" s="37"/>
      <c r="M99" s="190"/>
      <c r="N99" s="59"/>
      <c r="O99" s="59"/>
      <c r="P99" s="59"/>
      <c r="Q99" s="59"/>
      <c r="R99" s="59"/>
      <c r="S99" s="59"/>
      <c r="T99" s="60"/>
      <c r="AT99" s="15" t="s">
        <v>161</v>
      </c>
      <c r="AU99" s="15" t="s">
        <v>90</v>
      </c>
    </row>
    <row r="100" spans="2:65" s="1" customFormat="1" ht="16.5" customHeight="1">
      <c r="B100" s="33"/>
      <c r="C100" s="176" t="s">
        <v>194</v>
      </c>
      <c r="D100" s="176" t="s">
        <v>155</v>
      </c>
      <c r="E100" s="177" t="s">
        <v>816</v>
      </c>
      <c r="F100" s="178" t="s">
        <v>817</v>
      </c>
      <c r="G100" s="179" t="s">
        <v>331</v>
      </c>
      <c r="H100" s="180">
        <v>1</v>
      </c>
      <c r="I100" s="181"/>
      <c r="J100" s="182">
        <f>ROUND(I100*H100,2)</f>
        <v>0</v>
      </c>
      <c r="K100" s="178" t="s">
        <v>158</v>
      </c>
      <c r="L100" s="37"/>
      <c r="M100" s="183" t="s">
        <v>41</v>
      </c>
      <c r="N100" s="184" t="s">
        <v>51</v>
      </c>
      <c r="O100" s="59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AR100" s="15" t="s">
        <v>797</v>
      </c>
      <c r="AT100" s="15" t="s">
        <v>155</v>
      </c>
      <c r="AU100" s="15" t="s">
        <v>90</v>
      </c>
      <c r="AY100" s="15" t="s">
        <v>153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5" t="s">
        <v>88</v>
      </c>
      <c r="BK100" s="187">
        <f>ROUND(I100*H100,2)</f>
        <v>0</v>
      </c>
      <c r="BL100" s="15" t="s">
        <v>797</v>
      </c>
      <c r="BM100" s="15" t="s">
        <v>818</v>
      </c>
    </row>
    <row r="101" spans="2:65" s="1" customFormat="1" ht="11.25">
      <c r="B101" s="33"/>
      <c r="C101" s="34"/>
      <c r="D101" s="188" t="s">
        <v>161</v>
      </c>
      <c r="E101" s="34"/>
      <c r="F101" s="189" t="s">
        <v>819</v>
      </c>
      <c r="G101" s="34"/>
      <c r="H101" s="34"/>
      <c r="I101" s="103"/>
      <c r="J101" s="34"/>
      <c r="K101" s="34"/>
      <c r="L101" s="37"/>
      <c r="M101" s="190"/>
      <c r="N101" s="59"/>
      <c r="O101" s="59"/>
      <c r="P101" s="59"/>
      <c r="Q101" s="59"/>
      <c r="R101" s="59"/>
      <c r="S101" s="59"/>
      <c r="T101" s="60"/>
      <c r="AT101" s="15" t="s">
        <v>161</v>
      </c>
      <c r="AU101" s="15" t="s">
        <v>90</v>
      </c>
    </row>
    <row r="102" spans="2:65" s="10" customFormat="1" ht="22.9" customHeight="1">
      <c r="B102" s="160"/>
      <c r="C102" s="161"/>
      <c r="D102" s="162" t="s">
        <v>79</v>
      </c>
      <c r="E102" s="174" t="s">
        <v>820</v>
      </c>
      <c r="F102" s="174" t="s">
        <v>821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SUM(P103:P108)</f>
        <v>0</v>
      </c>
      <c r="Q102" s="168"/>
      <c r="R102" s="169">
        <f>SUM(R103:R108)</f>
        <v>0</v>
      </c>
      <c r="S102" s="168"/>
      <c r="T102" s="170">
        <f>SUM(T103:T108)</f>
        <v>0</v>
      </c>
      <c r="AR102" s="171" t="s">
        <v>180</v>
      </c>
      <c r="AT102" s="172" t="s">
        <v>79</v>
      </c>
      <c r="AU102" s="172" t="s">
        <v>88</v>
      </c>
      <c r="AY102" s="171" t="s">
        <v>153</v>
      </c>
      <c r="BK102" s="173">
        <f>SUM(BK103:BK108)</f>
        <v>0</v>
      </c>
    </row>
    <row r="103" spans="2:65" s="1" customFormat="1" ht="16.5" customHeight="1">
      <c r="B103" s="33"/>
      <c r="C103" s="176" t="s">
        <v>201</v>
      </c>
      <c r="D103" s="176" t="s">
        <v>155</v>
      </c>
      <c r="E103" s="177" t="s">
        <v>822</v>
      </c>
      <c r="F103" s="178" t="s">
        <v>823</v>
      </c>
      <c r="G103" s="179" t="s">
        <v>331</v>
      </c>
      <c r="H103" s="180">
        <v>1</v>
      </c>
      <c r="I103" s="181"/>
      <c r="J103" s="182">
        <f>ROUND(I103*H103,2)</f>
        <v>0</v>
      </c>
      <c r="K103" s="178" t="s">
        <v>158</v>
      </c>
      <c r="L103" s="37"/>
      <c r="M103" s="183" t="s">
        <v>41</v>
      </c>
      <c r="N103" s="184" t="s">
        <v>51</v>
      </c>
      <c r="O103" s="59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15" t="s">
        <v>797</v>
      </c>
      <c r="AT103" s="15" t="s">
        <v>155</v>
      </c>
      <c r="AU103" s="15" t="s">
        <v>90</v>
      </c>
      <c r="AY103" s="15" t="s">
        <v>153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5" t="s">
        <v>88</v>
      </c>
      <c r="BK103" s="187">
        <f>ROUND(I103*H103,2)</f>
        <v>0</v>
      </c>
      <c r="BL103" s="15" t="s">
        <v>797</v>
      </c>
      <c r="BM103" s="15" t="s">
        <v>824</v>
      </c>
    </row>
    <row r="104" spans="2:65" s="1" customFormat="1" ht="11.25">
      <c r="B104" s="33"/>
      <c r="C104" s="34"/>
      <c r="D104" s="188" t="s">
        <v>161</v>
      </c>
      <c r="E104" s="34"/>
      <c r="F104" s="189" t="s">
        <v>825</v>
      </c>
      <c r="G104" s="34"/>
      <c r="H104" s="34"/>
      <c r="I104" s="103"/>
      <c r="J104" s="34"/>
      <c r="K104" s="34"/>
      <c r="L104" s="37"/>
      <c r="M104" s="190"/>
      <c r="N104" s="59"/>
      <c r="O104" s="59"/>
      <c r="P104" s="59"/>
      <c r="Q104" s="59"/>
      <c r="R104" s="59"/>
      <c r="S104" s="59"/>
      <c r="T104" s="60"/>
      <c r="AT104" s="15" t="s">
        <v>161</v>
      </c>
      <c r="AU104" s="15" t="s">
        <v>90</v>
      </c>
    </row>
    <row r="105" spans="2:65" s="1" customFormat="1" ht="16.5" customHeight="1">
      <c r="B105" s="33"/>
      <c r="C105" s="176" t="s">
        <v>207</v>
      </c>
      <c r="D105" s="176" t="s">
        <v>155</v>
      </c>
      <c r="E105" s="177" t="s">
        <v>826</v>
      </c>
      <c r="F105" s="178" t="s">
        <v>827</v>
      </c>
      <c r="G105" s="179" t="s">
        <v>372</v>
      </c>
      <c r="H105" s="180">
        <v>4</v>
      </c>
      <c r="I105" s="181"/>
      <c r="J105" s="182">
        <f>ROUND(I105*H105,2)</f>
        <v>0</v>
      </c>
      <c r="K105" s="178" t="s">
        <v>158</v>
      </c>
      <c r="L105" s="37"/>
      <c r="M105" s="183" t="s">
        <v>41</v>
      </c>
      <c r="N105" s="184" t="s">
        <v>51</v>
      </c>
      <c r="O105" s="59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15" t="s">
        <v>797</v>
      </c>
      <c r="AT105" s="15" t="s">
        <v>155</v>
      </c>
      <c r="AU105" s="15" t="s">
        <v>90</v>
      </c>
      <c r="AY105" s="15" t="s">
        <v>153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5" t="s">
        <v>88</v>
      </c>
      <c r="BK105" s="187">
        <f>ROUND(I105*H105,2)</f>
        <v>0</v>
      </c>
      <c r="BL105" s="15" t="s">
        <v>797</v>
      </c>
      <c r="BM105" s="15" t="s">
        <v>828</v>
      </c>
    </row>
    <row r="106" spans="2:65" s="1" customFormat="1" ht="11.25">
      <c r="B106" s="33"/>
      <c r="C106" s="34"/>
      <c r="D106" s="188" t="s">
        <v>161</v>
      </c>
      <c r="E106" s="34"/>
      <c r="F106" s="189" t="s">
        <v>829</v>
      </c>
      <c r="G106" s="34"/>
      <c r="H106" s="34"/>
      <c r="I106" s="103"/>
      <c r="J106" s="34"/>
      <c r="K106" s="34"/>
      <c r="L106" s="37"/>
      <c r="M106" s="190"/>
      <c r="N106" s="59"/>
      <c r="O106" s="59"/>
      <c r="P106" s="59"/>
      <c r="Q106" s="59"/>
      <c r="R106" s="59"/>
      <c r="S106" s="59"/>
      <c r="T106" s="60"/>
      <c r="AT106" s="15" t="s">
        <v>161</v>
      </c>
      <c r="AU106" s="15" t="s">
        <v>90</v>
      </c>
    </row>
    <row r="107" spans="2:65" s="1" customFormat="1" ht="16.5" customHeight="1">
      <c r="B107" s="33"/>
      <c r="C107" s="176" t="s">
        <v>215</v>
      </c>
      <c r="D107" s="176" t="s">
        <v>155</v>
      </c>
      <c r="E107" s="177" t="s">
        <v>830</v>
      </c>
      <c r="F107" s="178" t="s">
        <v>831</v>
      </c>
      <c r="G107" s="179" t="s">
        <v>331</v>
      </c>
      <c r="H107" s="180">
        <v>1</v>
      </c>
      <c r="I107" s="181"/>
      <c r="J107" s="182">
        <f>ROUND(I107*H107,2)</f>
        <v>0</v>
      </c>
      <c r="K107" s="178" t="s">
        <v>158</v>
      </c>
      <c r="L107" s="37"/>
      <c r="M107" s="183" t="s">
        <v>41</v>
      </c>
      <c r="N107" s="184" t="s">
        <v>51</v>
      </c>
      <c r="O107" s="59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15" t="s">
        <v>797</v>
      </c>
      <c r="AT107" s="15" t="s">
        <v>155</v>
      </c>
      <c r="AU107" s="15" t="s">
        <v>90</v>
      </c>
      <c r="AY107" s="15" t="s">
        <v>153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5" t="s">
        <v>88</v>
      </c>
      <c r="BK107" s="187">
        <f>ROUND(I107*H107,2)</f>
        <v>0</v>
      </c>
      <c r="BL107" s="15" t="s">
        <v>797</v>
      </c>
      <c r="BM107" s="15" t="s">
        <v>832</v>
      </c>
    </row>
    <row r="108" spans="2:65" s="1" customFormat="1" ht="11.25">
      <c r="B108" s="33"/>
      <c r="C108" s="34"/>
      <c r="D108" s="188" t="s">
        <v>161</v>
      </c>
      <c r="E108" s="34"/>
      <c r="F108" s="189" t="s">
        <v>833</v>
      </c>
      <c r="G108" s="34"/>
      <c r="H108" s="34"/>
      <c r="I108" s="103"/>
      <c r="J108" s="34"/>
      <c r="K108" s="34"/>
      <c r="L108" s="37"/>
      <c r="M108" s="190"/>
      <c r="N108" s="59"/>
      <c r="O108" s="59"/>
      <c r="P108" s="59"/>
      <c r="Q108" s="59"/>
      <c r="R108" s="59"/>
      <c r="S108" s="59"/>
      <c r="T108" s="60"/>
      <c r="AT108" s="15" t="s">
        <v>161</v>
      </c>
      <c r="AU108" s="15" t="s">
        <v>90</v>
      </c>
    </row>
    <row r="109" spans="2:65" s="10" customFormat="1" ht="22.9" customHeight="1">
      <c r="B109" s="160"/>
      <c r="C109" s="161"/>
      <c r="D109" s="162" t="s">
        <v>79</v>
      </c>
      <c r="E109" s="174" t="s">
        <v>834</v>
      </c>
      <c r="F109" s="174" t="s">
        <v>835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SUM(P110:P113)</f>
        <v>0</v>
      </c>
      <c r="Q109" s="168"/>
      <c r="R109" s="169">
        <f>SUM(R110:R113)</f>
        <v>0</v>
      </c>
      <c r="S109" s="168"/>
      <c r="T109" s="170">
        <f>SUM(T110:T113)</f>
        <v>0</v>
      </c>
      <c r="AR109" s="171" t="s">
        <v>180</v>
      </c>
      <c r="AT109" s="172" t="s">
        <v>79</v>
      </c>
      <c r="AU109" s="172" t="s">
        <v>88</v>
      </c>
      <c r="AY109" s="171" t="s">
        <v>153</v>
      </c>
      <c r="BK109" s="173">
        <f>SUM(BK110:BK113)</f>
        <v>0</v>
      </c>
    </row>
    <row r="110" spans="2:65" s="1" customFormat="1" ht="16.5" customHeight="1">
      <c r="B110" s="33"/>
      <c r="C110" s="176" t="s">
        <v>221</v>
      </c>
      <c r="D110" s="176" t="s">
        <v>155</v>
      </c>
      <c r="E110" s="177" t="s">
        <v>836</v>
      </c>
      <c r="F110" s="178" t="s">
        <v>837</v>
      </c>
      <c r="G110" s="179" t="s">
        <v>331</v>
      </c>
      <c r="H110" s="180">
        <v>1</v>
      </c>
      <c r="I110" s="181"/>
      <c r="J110" s="182">
        <f>ROUND(I110*H110,2)</f>
        <v>0</v>
      </c>
      <c r="K110" s="178" t="s">
        <v>158</v>
      </c>
      <c r="L110" s="37"/>
      <c r="M110" s="183" t="s">
        <v>41</v>
      </c>
      <c r="N110" s="184" t="s">
        <v>51</v>
      </c>
      <c r="O110" s="59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AR110" s="15" t="s">
        <v>797</v>
      </c>
      <c r="AT110" s="15" t="s">
        <v>155</v>
      </c>
      <c r="AU110" s="15" t="s">
        <v>90</v>
      </c>
      <c r="AY110" s="15" t="s">
        <v>153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88</v>
      </c>
      <c r="BK110" s="187">
        <f>ROUND(I110*H110,2)</f>
        <v>0</v>
      </c>
      <c r="BL110" s="15" t="s">
        <v>797</v>
      </c>
      <c r="BM110" s="15" t="s">
        <v>838</v>
      </c>
    </row>
    <row r="111" spans="2:65" s="1" customFormat="1" ht="11.25">
      <c r="B111" s="33"/>
      <c r="C111" s="34"/>
      <c r="D111" s="188" t="s">
        <v>161</v>
      </c>
      <c r="E111" s="34"/>
      <c r="F111" s="189" t="s">
        <v>837</v>
      </c>
      <c r="G111" s="34"/>
      <c r="H111" s="34"/>
      <c r="I111" s="103"/>
      <c r="J111" s="34"/>
      <c r="K111" s="34"/>
      <c r="L111" s="37"/>
      <c r="M111" s="190"/>
      <c r="N111" s="59"/>
      <c r="O111" s="59"/>
      <c r="P111" s="59"/>
      <c r="Q111" s="59"/>
      <c r="R111" s="59"/>
      <c r="S111" s="59"/>
      <c r="T111" s="60"/>
      <c r="AT111" s="15" t="s">
        <v>161</v>
      </c>
      <c r="AU111" s="15" t="s">
        <v>90</v>
      </c>
    </row>
    <row r="112" spans="2:65" s="1" customFormat="1" ht="16.5" customHeight="1">
      <c r="B112" s="33"/>
      <c r="C112" s="176" t="s">
        <v>226</v>
      </c>
      <c r="D112" s="176" t="s">
        <v>155</v>
      </c>
      <c r="E112" s="177" t="s">
        <v>839</v>
      </c>
      <c r="F112" s="178" t="s">
        <v>840</v>
      </c>
      <c r="G112" s="179" t="s">
        <v>331</v>
      </c>
      <c r="H112" s="180">
        <v>1</v>
      </c>
      <c r="I112" s="181"/>
      <c r="J112" s="182">
        <f>ROUND(I112*H112,2)</f>
        <v>0</v>
      </c>
      <c r="K112" s="178" t="s">
        <v>158</v>
      </c>
      <c r="L112" s="37"/>
      <c r="M112" s="183" t="s">
        <v>41</v>
      </c>
      <c r="N112" s="184" t="s">
        <v>51</v>
      </c>
      <c r="O112" s="59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15" t="s">
        <v>797</v>
      </c>
      <c r="AT112" s="15" t="s">
        <v>155</v>
      </c>
      <c r="AU112" s="15" t="s">
        <v>90</v>
      </c>
      <c r="AY112" s="15" t="s">
        <v>153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88</v>
      </c>
      <c r="BK112" s="187">
        <f>ROUND(I112*H112,2)</f>
        <v>0</v>
      </c>
      <c r="BL112" s="15" t="s">
        <v>797</v>
      </c>
      <c r="BM112" s="15" t="s">
        <v>841</v>
      </c>
    </row>
    <row r="113" spans="2:47" s="1" customFormat="1" ht="11.25">
      <c r="B113" s="33"/>
      <c r="C113" s="34"/>
      <c r="D113" s="188" t="s">
        <v>161</v>
      </c>
      <c r="E113" s="34"/>
      <c r="F113" s="189" t="s">
        <v>842</v>
      </c>
      <c r="G113" s="34"/>
      <c r="H113" s="34"/>
      <c r="I113" s="103"/>
      <c r="J113" s="34"/>
      <c r="K113" s="34"/>
      <c r="L113" s="37"/>
      <c r="M113" s="237"/>
      <c r="N113" s="238"/>
      <c r="O113" s="238"/>
      <c r="P113" s="238"/>
      <c r="Q113" s="238"/>
      <c r="R113" s="238"/>
      <c r="S113" s="238"/>
      <c r="T113" s="239"/>
      <c r="AT113" s="15" t="s">
        <v>161</v>
      </c>
      <c r="AU113" s="15" t="s">
        <v>90</v>
      </c>
    </row>
    <row r="114" spans="2:47" s="1" customFormat="1" ht="6.95" customHeight="1">
      <c r="B114" s="45"/>
      <c r="C114" s="46"/>
      <c r="D114" s="46"/>
      <c r="E114" s="46"/>
      <c r="F114" s="46"/>
      <c r="G114" s="46"/>
      <c r="H114" s="46"/>
      <c r="I114" s="127"/>
      <c r="J114" s="46"/>
      <c r="K114" s="46"/>
      <c r="L114" s="37"/>
    </row>
  </sheetData>
  <sheetProtection algorithmName="SHA-512" hashValue="7kBOBRXZKAEvr+a9DDk0Whrxnfx6gFWjFZEuQdMc9Sl77Fq32h5zkoXkferb9EXnDsdgTlT+iUxvINNl1zTAjg==" saltValue="HHKl6M0q+p2hgbBIsqkzsWyq4tHLKmRx9sK9PDEMFF3TEuZNn2QrvOmeGwWA43D9RuRwVhK2Klk76wOX/OPfbg==" spinCount="100000" sheet="1" objects="1" scenarios="1" formatColumns="0" formatRows="0" autoFilter="0"/>
  <autoFilter ref="C83:K113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001 - Příprava území</vt:lpstr>
      <vt:lpstr>SO 101 - Komunikace pro pěší</vt:lpstr>
      <vt:lpstr>SO 401 - Veřejné osvětlení</vt:lpstr>
      <vt:lpstr>SO 402 - Přeložka telekom...</vt:lpstr>
      <vt:lpstr>SO 701 - Oplocení</vt:lpstr>
      <vt:lpstr>VRN - Vedlejší rozpočtové...</vt:lpstr>
      <vt:lpstr>'Rekapitulace stavby'!Názvy_tisku</vt:lpstr>
      <vt:lpstr>'SO 001 - Příprava území'!Názvy_tisku</vt:lpstr>
      <vt:lpstr>'SO 101 - Komunikace pro pěší'!Názvy_tisku</vt:lpstr>
      <vt:lpstr>'SO 401 - Veřejné osvětlení'!Názvy_tisku</vt:lpstr>
      <vt:lpstr>'SO 402 - Přeložka telekom...'!Názvy_tisku</vt:lpstr>
      <vt:lpstr>'SO 701 - Oplocení'!Názvy_tisku</vt:lpstr>
      <vt:lpstr>'VRN - Vedlejší rozpočtové...'!Názvy_tisku</vt:lpstr>
      <vt:lpstr>'Rekapitulace stavby'!Oblast_tisku</vt:lpstr>
      <vt:lpstr>'SO 001 - Příprava území'!Oblast_tisku</vt:lpstr>
      <vt:lpstr>'SO 101 - Komunikace pro pěší'!Oblast_tisku</vt:lpstr>
      <vt:lpstr>'SO 401 - Veřejné osvětlení'!Oblast_tisku</vt:lpstr>
      <vt:lpstr>'SO 402 - Přeložka telekom...'!Oblast_tisku</vt:lpstr>
      <vt:lpstr>'SO 701 - Oplocení'!Oblast_tisku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Toms Martin</dc:creator>
  <cp:lastModifiedBy>Toms Martin</cp:lastModifiedBy>
  <dcterms:created xsi:type="dcterms:W3CDTF">2020-03-10T14:14:05Z</dcterms:created>
  <dcterms:modified xsi:type="dcterms:W3CDTF">2020-03-10T14:20:57Z</dcterms:modified>
</cp:coreProperties>
</file>